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legemiddelverket.sharepoint.com/sites/ENH-Enhetmetodevurderingmedisinskutstyr/Delte dokumenter/Retningslinjer for hurtig metodevurdering av medisinsk utstyr - utarbeidelse/vi jobber her/til publisering/"/>
    </mc:Choice>
  </mc:AlternateContent>
  <xr:revisionPtr revIDLastSave="272" documentId="8_{424D2CEC-D55C-4D7A-979A-3771D3D8F587}" xr6:coauthVersionLast="47" xr6:coauthVersionMax="47" xr10:uidLastSave="{1C8B8A60-FA98-48FA-8ECD-7CEFDF77ED8D}"/>
  <bookViews>
    <workbookView xWindow="4290" yWindow="4290" windowWidth="38700" windowHeight="15345" tabRatio="780" firstSheet="1" activeTab="1" xr2:uid="{012E25D4-609D-4BAD-A06B-501D65EDCB17}"/>
  </bookViews>
  <sheets>
    <sheet name="Cover page" sheetId="9" r:id="rId1"/>
    <sheet name="1. Patient population" sheetId="14" r:id="rId2"/>
    <sheet name="2.1.1 Number of patients" sheetId="1" r:id="rId3"/>
    <sheet name="2.1.2 Number and costof devices" sheetId="18" r:id="rId4"/>
    <sheet name="2.2. Specialist Health Services" sheetId="4" r:id="rId5"/>
    <sheet name="2.3. Other health care services" sheetId="3" r:id="rId6"/>
    <sheet name="2.4. Budget Impact Summary" sheetId="13" r:id="rId7"/>
    <sheet name="3. Budget impact without model" sheetId="16" r:id="rId8"/>
    <sheet name="Word Friendly Summary" sheetId="17" r:id="rId9"/>
  </sheets>
  <definedNames>
    <definedName name="Brand_name">'Cover page'!$C$14</definedName>
  </definedNames>
  <calcPr calcId="191028"/>
  <customWorkbookViews>
    <customWorkbookView name="A-J" guid="{3FE28792-084C-499C-BD41-2962A1B8F4FC}" maximized="1" xWindow="-8" yWindow="-8" windowWidth="3456" windowHeight="1416"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8" l="1"/>
  <c r="C1" i="1"/>
  <c r="C5" i="13"/>
  <c r="G5" i="13" l="1"/>
  <c r="F5" i="13"/>
  <c r="E5" i="13"/>
  <c r="D5" i="13"/>
  <c r="C43" i="18" l="1"/>
  <c r="D42" i="18"/>
  <c r="C42" i="18"/>
  <c r="D41" i="18"/>
  <c r="E41" i="18" s="1"/>
  <c r="F41" i="18" s="1"/>
  <c r="G41" i="18" s="1"/>
  <c r="H41" i="18" s="1"/>
  <c r="H38" i="18"/>
  <c r="H37" i="18"/>
  <c r="G37" i="18"/>
  <c r="H36" i="18"/>
  <c r="G36" i="18"/>
  <c r="F36" i="18"/>
  <c r="H35" i="18"/>
  <c r="G35" i="18"/>
  <c r="F35" i="18"/>
  <c r="E35" i="18"/>
  <c r="H34" i="18"/>
  <c r="G34" i="18"/>
  <c r="G43" i="18" s="1"/>
  <c r="F9" i="13" s="1"/>
  <c r="F34" i="18"/>
  <c r="E34" i="18"/>
  <c r="D34" i="18"/>
  <c r="D43" i="18" s="1"/>
  <c r="C9" i="13" s="1"/>
  <c r="H32" i="18"/>
  <c r="H31" i="18"/>
  <c r="G31" i="18"/>
  <c r="H30" i="18"/>
  <c r="G30" i="18"/>
  <c r="F30" i="18"/>
  <c r="H29" i="18"/>
  <c r="G29" i="18"/>
  <c r="F29" i="18"/>
  <c r="F42" i="18" s="1"/>
  <c r="E29" i="18"/>
  <c r="E42" i="18" s="1"/>
  <c r="H28" i="18"/>
  <c r="H42" i="18" s="1"/>
  <c r="G28" i="18"/>
  <c r="G42" i="18" s="1"/>
  <c r="F28" i="18"/>
  <c r="E28" i="18"/>
  <c r="D28" i="18"/>
  <c r="D26" i="18"/>
  <c r="E26" i="18" s="1"/>
  <c r="F26" i="18" s="1"/>
  <c r="G26" i="18" s="1"/>
  <c r="H26" i="18" s="1"/>
  <c r="C22" i="18"/>
  <c r="D21" i="18"/>
  <c r="E21" i="18" s="1"/>
  <c r="F21" i="18" s="1"/>
  <c r="G21" i="18" s="1"/>
  <c r="H21" i="18" s="1"/>
  <c r="C17" i="18"/>
  <c r="C15" i="18"/>
  <c r="D14" i="18"/>
  <c r="E14" i="18" s="1"/>
  <c r="F14" i="18" s="1"/>
  <c r="G14" i="18" s="1"/>
  <c r="H14" i="18" s="1"/>
  <c r="H43" i="18" l="1"/>
  <c r="G9" i="13" s="1"/>
  <c r="E43" i="18"/>
  <c r="D9" i="13" s="1"/>
  <c r="F43" i="18"/>
  <c r="E9" i="13" s="1"/>
  <c r="E44" i="18"/>
  <c r="G44" i="18"/>
  <c r="H44" i="18"/>
  <c r="D44" i="18"/>
  <c r="B8" i="13"/>
  <c r="B4" i="13"/>
  <c r="C55" i="16"/>
  <c r="C54" i="16"/>
  <c r="C45" i="16"/>
  <c r="C39" i="16"/>
  <c r="C27" i="16"/>
  <c r="C8" i="16"/>
  <c r="F31" i="14"/>
  <c r="C23" i="1"/>
  <c r="H12" i="1"/>
  <c r="G12" i="1"/>
  <c r="F12" i="1"/>
  <c r="E12" i="1"/>
  <c r="F44" i="18" l="1"/>
  <c r="I12" i="17"/>
  <c r="I11" i="17"/>
  <c r="I10" i="17"/>
  <c r="I9" i="17"/>
  <c r="I8" i="17"/>
  <c r="I7" i="17"/>
  <c r="I6" i="17"/>
  <c r="I5" i="17"/>
  <c r="I4" i="17"/>
  <c r="I3" i="17"/>
  <c r="B15" i="17"/>
  <c r="B14" i="17"/>
  <c r="B13" i="17"/>
  <c r="B12" i="17"/>
  <c r="B11" i="17"/>
  <c r="B10" i="17"/>
  <c r="B9" i="17"/>
  <c r="B7" i="17"/>
  <c r="B6" i="17"/>
  <c r="B5" i="17"/>
  <c r="B3" i="17"/>
  <c r="B2" i="14" l="1"/>
  <c r="C1" i="16"/>
  <c r="C1" i="3"/>
  <c r="C1" i="4"/>
  <c r="H33" i="16" l="1"/>
  <c r="H14" i="16" s="1"/>
  <c r="G32" i="16"/>
  <c r="G13" i="16" s="1"/>
  <c r="F31" i="16"/>
  <c r="F12" i="16" s="1"/>
  <c r="E30" i="16"/>
  <c r="D29" i="16"/>
  <c r="D10" i="16" s="1"/>
  <c r="C19" i="13"/>
  <c r="D19" i="13" s="1"/>
  <c r="E19" i="13" s="1"/>
  <c r="F19" i="13" s="1"/>
  <c r="G19" i="13" s="1"/>
  <c r="C45" i="3"/>
  <c r="C44" i="3"/>
  <c r="C45" i="4"/>
  <c r="C44" i="4"/>
  <c r="C23" i="16"/>
  <c r="C19" i="3"/>
  <c r="C19" i="4"/>
  <c r="C18" i="1"/>
  <c r="F44" i="16"/>
  <c r="F43" i="16"/>
  <c r="E44" i="16"/>
  <c r="E43" i="16"/>
  <c r="E42" i="16"/>
  <c r="D42" i="16"/>
  <c r="D43" i="16"/>
  <c r="D44" i="16"/>
  <c r="D41" i="16"/>
  <c r="G44" i="16"/>
  <c r="C3" i="13"/>
  <c r="C3" i="17" s="1"/>
  <c r="B8" i="17"/>
  <c r="B4" i="17"/>
  <c r="E10" i="14"/>
  <c r="F10" i="14" s="1"/>
  <c r="G10" i="14" s="1"/>
  <c r="H10" i="14" s="1"/>
  <c r="I10" i="14" s="1"/>
  <c r="D43" i="3"/>
  <c r="E43" i="3" s="1"/>
  <c r="F43" i="3" s="1"/>
  <c r="G43" i="3" s="1"/>
  <c r="H43" i="3" s="1"/>
  <c r="D28" i="3"/>
  <c r="E28" i="3" s="1"/>
  <c r="F28" i="3" s="1"/>
  <c r="G28" i="3" s="1"/>
  <c r="H28" i="3" s="1"/>
  <c r="D23" i="3"/>
  <c r="E23" i="3" s="1"/>
  <c r="F23" i="3" s="1"/>
  <c r="G23" i="3" s="1"/>
  <c r="H23" i="3" s="1"/>
  <c r="D16" i="3"/>
  <c r="E16" i="3" s="1"/>
  <c r="F16" i="3" s="1"/>
  <c r="G16" i="3" s="1"/>
  <c r="H16" i="3" s="1"/>
  <c r="D12" i="3"/>
  <c r="E12" i="3" s="1"/>
  <c r="F12" i="3" s="1"/>
  <c r="G12" i="3" s="1"/>
  <c r="H12" i="3" s="1"/>
  <c r="D43" i="4"/>
  <c r="D28" i="4"/>
  <c r="E28" i="4" s="1"/>
  <c r="F28" i="4" s="1"/>
  <c r="G28" i="4" s="1"/>
  <c r="H28" i="4" s="1"/>
  <c r="D23" i="4"/>
  <c r="E23" i="4" s="1"/>
  <c r="F23" i="4" s="1"/>
  <c r="G23" i="4" s="1"/>
  <c r="H23" i="4" s="1"/>
  <c r="D16" i="4"/>
  <c r="E16" i="4" s="1"/>
  <c r="F16" i="4" s="1"/>
  <c r="G16" i="4" s="1"/>
  <c r="H16" i="4" s="1"/>
  <c r="D12" i="4"/>
  <c r="E12" i="4" s="1"/>
  <c r="F12" i="4" s="1"/>
  <c r="G12" i="4" s="1"/>
  <c r="H12" i="4" s="1"/>
  <c r="D22" i="1"/>
  <c r="E22" i="1" s="1"/>
  <c r="F22" i="1" s="1"/>
  <c r="G22" i="1" s="1"/>
  <c r="H22" i="1" s="1"/>
  <c r="D15" i="1"/>
  <c r="E15" i="1" s="1"/>
  <c r="F15" i="1" s="1"/>
  <c r="G15" i="1" s="1"/>
  <c r="H15" i="1" s="1"/>
  <c r="D11" i="1"/>
  <c r="E11" i="1" s="1"/>
  <c r="F11" i="1" s="1"/>
  <c r="G11" i="1" s="1"/>
  <c r="H11" i="1" s="1"/>
  <c r="D53" i="16"/>
  <c r="E53" i="16" s="1"/>
  <c r="F53" i="16" s="1"/>
  <c r="G53" i="16" s="1"/>
  <c r="H53" i="16" s="1"/>
  <c r="D38" i="16"/>
  <c r="E38" i="16" s="1"/>
  <c r="F38" i="16" s="1"/>
  <c r="G38" i="16" s="1"/>
  <c r="H38" i="16" s="1"/>
  <c r="D28" i="16"/>
  <c r="E28" i="16" s="1"/>
  <c r="F28" i="16" s="1"/>
  <c r="G28" i="16" s="1"/>
  <c r="H28" i="16" s="1"/>
  <c r="D15" i="16"/>
  <c r="E15" i="16" s="1"/>
  <c r="F15" i="16" s="1"/>
  <c r="G15" i="16" s="1"/>
  <c r="H15" i="16" s="1"/>
  <c r="D9" i="16"/>
  <c r="E9" i="16" s="1"/>
  <c r="F9" i="16" s="1"/>
  <c r="G9" i="16" s="1"/>
  <c r="H9" i="16" s="1"/>
  <c r="D47" i="16"/>
  <c r="C24" i="3"/>
  <c r="C17" i="3"/>
  <c r="C24" i="4"/>
  <c r="C17" i="4"/>
  <c r="C16" i="1"/>
  <c r="D12" i="1"/>
  <c r="E43" i="4" l="1"/>
  <c r="F43" i="4" s="1"/>
  <c r="G43" i="4" s="1"/>
  <c r="H43" i="4" s="1"/>
  <c r="J3" i="17"/>
  <c r="D3" i="13"/>
  <c r="D3" i="17" s="1"/>
  <c r="G19" i="16"/>
  <c r="H20" i="16"/>
  <c r="H44" i="16" s="1"/>
  <c r="H46" i="16"/>
  <c r="D16" i="16"/>
  <c r="E17" i="16"/>
  <c r="E11" i="16"/>
  <c r="F18" i="16"/>
  <c r="H43" i="16"/>
  <c r="H49" i="16"/>
  <c r="H47" i="16"/>
  <c r="D34" i="16"/>
  <c r="D46" i="16"/>
  <c r="D48" i="16"/>
  <c r="F49" i="16"/>
  <c r="E50" i="16"/>
  <c r="E49" i="16"/>
  <c r="G50" i="16"/>
  <c r="F48" i="16"/>
  <c r="H50" i="16"/>
  <c r="D49" i="16"/>
  <c r="F50" i="16"/>
  <c r="E48" i="16"/>
  <c r="D50" i="16"/>
  <c r="E47" i="16"/>
  <c r="H48" i="16"/>
  <c r="G49" i="16"/>
  <c r="G48" i="16"/>
  <c r="C13" i="3"/>
  <c r="C13" i="4"/>
  <c r="K3" i="17" l="1"/>
  <c r="E3" i="13"/>
  <c r="E3" i="17" s="1"/>
  <c r="D40" i="16"/>
  <c r="G43" i="16"/>
  <c r="E41" i="16"/>
  <c r="F42" i="16"/>
  <c r="E46" i="16"/>
  <c r="E55" i="16" s="1"/>
  <c r="G46" i="16"/>
  <c r="G47" i="16"/>
  <c r="E34" i="16"/>
  <c r="G34" i="16"/>
  <c r="H34" i="16"/>
  <c r="F47" i="16"/>
  <c r="F34" i="16"/>
  <c r="D55" i="16"/>
  <c r="H55" i="16"/>
  <c r="F46" i="16"/>
  <c r="L3" i="17" l="1"/>
  <c r="F3" i="13"/>
  <c r="F3" i="17" s="1"/>
  <c r="G55" i="16"/>
  <c r="N8" i="17"/>
  <c r="M8" i="17"/>
  <c r="J8" i="17"/>
  <c r="K8" i="17"/>
  <c r="L8" i="17"/>
  <c r="H42" i="16"/>
  <c r="G42" i="16"/>
  <c r="F41" i="16"/>
  <c r="F55" i="16"/>
  <c r="D13" i="4"/>
  <c r="N3" i="17" l="1"/>
  <c r="M3" i="17"/>
  <c r="G3" i="13"/>
  <c r="G3" i="17" s="1"/>
  <c r="H41" i="16"/>
  <c r="G41" i="16"/>
  <c r="H19" i="4"/>
  <c r="G19" i="4"/>
  <c r="F19" i="4"/>
  <c r="E19" i="4"/>
  <c r="D19" i="4"/>
  <c r="D17" i="4" s="1"/>
  <c r="H13" i="4"/>
  <c r="G13" i="4"/>
  <c r="G25" i="4" s="1"/>
  <c r="F13" i="4"/>
  <c r="F25" i="4" s="1"/>
  <c r="E13" i="4"/>
  <c r="E19" i="3"/>
  <c r="F19" i="3"/>
  <c r="G19" i="3"/>
  <c r="H19" i="3"/>
  <c r="D19" i="3"/>
  <c r="E13" i="3"/>
  <c r="E25" i="3" s="1"/>
  <c r="F13" i="3"/>
  <c r="F25" i="3" s="1"/>
  <c r="G13" i="3"/>
  <c r="H13" i="3"/>
  <c r="H25" i="3" s="1"/>
  <c r="H40" i="3" s="1"/>
  <c r="D13" i="3"/>
  <c r="D25" i="3" s="1"/>
  <c r="M11" i="17" l="1"/>
  <c r="M5" i="17"/>
  <c r="L11" i="17"/>
  <c r="L5" i="17"/>
  <c r="N11" i="17"/>
  <c r="N5" i="17"/>
  <c r="J11" i="17"/>
  <c r="J5" i="17"/>
  <c r="H39" i="4"/>
  <c r="G39" i="4"/>
  <c r="H38" i="3"/>
  <c r="G38" i="3"/>
  <c r="F38" i="3"/>
  <c r="F38" i="4"/>
  <c r="E29" i="13" s="1"/>
  <c r="H38" i="4"/>
  <c r="G29" i="13" s="1"/>
  <c r="G38" i="4"/>
  <c r="F29" i="13" s="1"/>
  <c r="H37" i="3"/>
  <c r="G37" i="3"/>
  <c r="F37" i="3"/>
  <c r="E37" i="3"/>
  <c r="H36" i="3"/>
  <c r="G36" i="3"/>
  <c r="F36" i="3"/>
  <c r="E36" i="3"/>
  <c r="D36" i="3"/>
  <c r="D45" i="3" s="1"/>
  <c r="H17" i="4"/>
  <c r="E17" i="4"/>
  <c r="F17" i="4"/>
  <c r="E25" i="4"/>
  <c r="G17" i="3"/>
  <c r="E17" i="3"/>
  <c r="G17" i="4"/>
  <c r="H25" i="4"/>
  <c r="H40" i="4" s="1"/>
  <c r="G31" i="13" s="1"/>
  <c r="D25" i="4"/>
  <c r="D18" i="4"/>
  <c r="E30" i="4" s="1"/>
  <c r="H17" i="3"/>
  <c r="F17" i="3"/>
  <c r="G25" i="3"/>
  <c r="D17" i="3"/>
  <c r="K11" i="17" l="1"/>
  <c r="K5" i="17"/>
  <c r="E45" i="3"/>
  <c r="D11" i="13" s="1"/>
  <c r="D11" i="17" s="1"/>
  <c r="F45" i="3"/>
  <c r="E11" i="13" s="1"/>
  <c r="E11" i="17" s="1"/>
  <c r="H18" i="4"/>
  <c r="H34" i="4" s="1"/>
  <c r="G25" i="13" s="1"/>
  <c r="H18" i="3"/>
  <c r="H34" i="3" s="1"/>
  <c r="G18" i="4"/>
  <c r="G33" i="4" s="1"/>
  <c r="G18" i="3"/>
  <c r="H33" i="3" s="1"/>
  <c r="H39" i="3"/>
  <c r="H45" i="3" s="1"/>
  <c r="G11" i="13" s="1"/>
  <c r="G11" i="17" s="1"/>
  <c r="G39" i="3"/>
  <c r="G45" i="3" s="1"/>
  <c r="F11" i="13" s="1"/>
  <c r="F11" i="17" s="1"/>
  <c r="F18" i="3"/>
  <c r="H32" i="3" s="1"/>
  <c r="F18" i="4"/>
  <c r="H32" i="4" s="1"/>
  <c r="G23" i="13" s="1"/>
  <c r="F37" i="4"/>
  <c r="E28" i="13" s="1"/>
  <c r="E37" i="4"/>
  <c r="D28" i="13" s="1"/>
  <c r="H37" i="4"/>
  <c r="G28" i="13" s="1"/>
  <c r="G37" i="4"/>
  <c r="F28" i="13" s="1"/>
  <c r="E18" i="4"/>
  <c r="H31" i="4" s="1"/>
  <c r="E18" i="3"/>
  <c r="E31" i="3" s="1"/>
  <c r="G36" i="4"/>
  <c r="F27" i="13" s="1"/>
  <c r="F36" i="4"/>
  <c r="E27" i="13" s="1"/>
  <c r="E36" i="4"/>
  <c r="D27" i="13" s="1"/>
  <c r="D36" i="4"/>
  <c r="H36" i="4"/>
  <c r="G27" i="13" s="1"/>
  <c r="G30" i="4"/>
  <c r="H30" i="4"/>
  <c r="F30" i="4"/>
  <c r="D30" i="4"/>
  <c r="C11" i="13"/>
  <c r="C11" i="17" s="1"/>
  <c r="D18" i="3"/>
  <c r="H30" i="3" s="1"/>
  <c r="G30" i="13" l="1"/>
  <c r="F30" i="13"/>
  <c r="D45" i="4"/>
  <c r="C10" i="13" s="1"/>
  <c r="C10" i="17" s="1"/>
  <c r="C27" i="13"/>
  <c r="D44" i="4"/>
  <c r="C6" i="13" s="1"/>
  <c r="G21" i="13"/>
  <c r="H45" i="4"/>
  <c r="G10" i="13" s="1"/>
  <c r="G10" i="17" s="1"/>
  <c r="G33" i="3"/>
  <c r="F24" i="13" s="1"/>
  <c r="E45" i="4"/>
  <c r="D10" i="13" s="1"/>
  <c r="D10" i="17" s="1"/>
  <c r="E31" i="4"/>
  <c r="F32" i="4"/>
  <c r="F31" i="3"/>
  <c r="G31" i="3"/>
  <c r="H33" i="4"/>
  <c r="H31" i="3"/>
  <c r="H44" i="3" s="1"/>
  <c r="E30" i="3"/>
  <c r="F30" i="3"/>
  <c r="E21" i="13" s="1"/>
  <c r="D30" i="3"/>
  <c r="D44" i="3" s="1"/>
  <c r="C7" i="13" s="1"/>
  <c r="G32" i="4"/>
  <c r="F32" i="3"/>
  <c r="G32" i="3"/>
  <c r="F45" i="4"/>
  <c r="E10" i="13" s="1"/>
  <c r="E10" i="17" s="1"/>
  <c r="F31" i="4"/>
  <c r="E22" i="13" s="1"/>
  <c r="G31" i="4"/>
  <c r="F22" i="13" s="1"/>
  <c r="G45" i="4"/>
  <c r="F10" i="13" s="1"/>
  <c r="F10" i="17" s="1"/>
  <c r="G30" i="3"/>
  <c r="F21" i="13" s="1"/>
  <c r="E24" i="1"/>
  <c r="F24" i="1"/>
  <c r="G24" i="1"/>
  <c r="H24" i="1"/>
  <c r="D24" i="1"/>
  <c r="F23" i="13" l="1"/>
  <c r="E23" i="13"/>
  <c r="H44" i="4"/>
  <c r="H46" i="4" s="1"/>
  <c r="G24" i="13"/>
  <c r="E44" i="4"/>
  <c r="D6" i="13" s="1"/>
  <c r="D6" i="17" s="1"/>
  <c r="D22" i="13"/>
  <c r="G22" i="13"/>
  <c r="D46" i="4"/>
  <c r="C21" i="13"/>
  <c r="C6" i="17"/>
  <c r="C4" i="13"/>
  <c r="C14" i="13"/>
  <c r="C14" i="17" s="1"/>
  <c r="E44" i="3"/>
  <c r="D7" i="13" s="1"/>
  <c r="D21" i="13"/>
  <c r="C15" i="13"/>
  <c r="C15" i="17" s="1"/>
  <c r="C7" i="17"/>
  <c r="J7" i="17"/>
  <c r="J9" i="17"/>
  <c r="K7" i="17"/>
  <c r="K9" i="17"/>
  <c r="L7" i="17"/>
  <c r="L9" i="17"/>
  <c r="N7" i="17"/>
  <c r="N9" i="17"/>
  <c r="M7" i="17"/>
  <c r="M9" i="17"/>
  <c r="F44" i="4"/>
  <c r="F46" i="4" s="1"/>
  <c r="F44" i="3"/>
  <c r="F46" i="3" s="1"/>
  <c r="G44" i="4"/>
  <c r="F6" i="13" s="1"/>
  <c r="G44" i="3"/>
  <c r="G46" i="3" s="1"/>
  <c r="D46" i="3"/>
  <c r="H17" i="1"/>
  <c r="G17" i="1"/>
  <c r="F17" i="1"/>
  <c r="J6" i="17"/>
  <c r="G7" i="13"/>
  <c r="H46" i="3"/>
  <c r="G6" i="13" l="1"/>
  <c r="D4" i="13"/>
  <c r="E46" i="4"/>
  <c r="D14" i="13"/>
  <c r="D14" i="17" s="1"/>
  <c r="G4" i="13"/>
  <c r="E46" i="3"/>
  <c r="G14" i="13"/>
  <c r="G14" i="17" s="1"/>
  <c r="G6" i="17"/>
  <c r="F14" i="13"/>
  <c r="F14" i="17" s="1"/>
  <c r="F6" i="17"/>
  <c r="K6" i="17"/>
  <c r="D15" i="13"/>
  <c r="D15" i="17" s="1"/>
  <c r="D7" i="17"/>
  <c r="G15" i="13"/>
  <c r="G15" i="17" s="1"/>
  <c r="G7" i="17"/>
  <c r="N6" i="17"/>
  <c r="E6" i="13"/>
  <c r="F7" i="13"/>
  <c r="F4" i="13" s="1"/>
  <c r="E7" i="13"/>
  <c r="N12" i="17"/>
  <c r="G46" i="4"/>
  <c r="K12" i="17"/>
  <c r="F9" i="17"/>
  <c r="G9" i="17"/>
  <c r="E9" i="17"/>
  <c r="D9" i="17"/>
  <c r="C9" i="17"/>
  <c r="J12" i="17"/>
  <c r="E4" i="13" l="1"/>
  <c r="F15" i="13"/>
  <c r="F15" i="17" s="1"/>
  <c r="F7" i="17"/>
  <c r="M6" i="17"/>
  <c r="E14" i="13"/>
  <c r="E14" i="17" s="1"/>
  <c r="E6" i="17"/>
  <c r="K10" i="17"/>
  <c r="K4" i="17"/>
  <c r="J10" i="17"/>
  <c r="J4" i="17"/>
  <c r="N10" i="17"/>
  <c r="N4" i="17"/>
  <c r="L6" i="17"/>
  <c r="E15" i="13"/>
  <c r="E15" i="17" s="1"/>
  <c r="E7" i="17"/>
  <c r="M12" i="17"/>
  <c r="L12" i="17"/>
  <c r="G8" i="13"/>
  <c r="G8" i="17" s="1"/>
  <c r="E8" i="13"/>
  <c r="E8" i="17" s="1"/>
  <c r="D8" i="13"/>
  <c r="D8" i="17" s="1"/>
  <c r="F8" i="13"/>
  <c r="F8" i="17" s="1"/>
  <c r="C8" i="13"/>
  <c r="C8" i="17" s="1"/>
  <c r="C4" i="17" l="1"/>
  <c r="C5" i="17"/>
  <c r="D4" i="17"/>
  <c r="D5" i="17"/>
  <c r="F4" i="17"/>
  <c r="F5" i="17"/>
  <c r="M10" i="17"/>
  <c r="M4" i="17"/>
  <c r="G4" i="17"/>
  <c r="G5" i="17"/>
  <c r="L10" i="17"/>
  <c r="L4" i="17"/>
  <c r="E4" i="17"/>
  <c r="E5" i="17"/>
  <c r="E13" i="13"/>
  <c r="E13" i="17" s="1"/>
  <c r="D13" i="13"/>
  <c r="D13" i="17" s="1"/>
  <c r="F13" i="13"/>
  <c r="F13" i="17" s="1"/>
  <c r="G13" i="13"/>
  <c r="G13" i="17" s="1"/>
  <c r="C13" i="13"/>
  <c r="C13" i="17" s="1"/>
  <c r="C12" i="13" l="1"/>
  <c r="C12" i="17" s="1"/>
  <c r="D12" i="13"/>
  <c r="D12" i="17" s="1"/>
  <c r="G12" i="13"/>
  <c r="G12" i="17" s="1"/>
  <c r="F12" i="13"/>
  <c r="F12" i="17" s="1"/>
  <c r="E12" i="13"/>
  <c r="E12" i="17" s="1"/>
  <c r="D54" i="16"/>
  <c r="D56" i="16" s="1"/>
  <c r="D24" i="16"/>
  <c r="D21" i="16"/>
  <c r="E21" i="16" l="1"/>
  <c r="E40" i="16"/>
  <c r="E54" i="16" s="1"/>
  <c r="E56" i="16" s="1"/>
  <c r="E24" i="16"/>
  <c r="F40" i="16" l="1"/>
  <c r="F54" i="16" s="1"/>
  <c r="F56" i="16" s="1"/>
  <c r="F21" i="16"/>
  <c r="F24" i="16"/>
  <c r="G24" i="16" l="1"/>
  <c r="H21" i="16"/>
  <c r="H40" i="16"/>
  <c r="H54" i="16" s="1"/>
  <c r="H56" i="16" s="1"/>
  <c r="H24" i="16"/>
  <c r="G21" i="16"/>
  <c r="G40" i="16"/>
  <c r="G54" i="16" s="1"/>
  <c r="G56" i="16" s="1"/>
</calcChain>
</file>

<file path=xl/sharedStrings.xml><?xml version="1.0" encoding="utf-8"?>
<sst xmlns="http://schemas.openxmlformats.org/spreadsheetml/2006/main" count="189" uniqueCount="92">
  <si>
    <t xml:space="preserve">Norwegian Medical Products Agency </t>
  </si>
  <si>
    <t>Budget Impact Model Template v1</t>
  </si>
  <si>
    <r>
      <t xml:space="preserve">Use the provided budget impact template for budget impact analyses . It is possible to make adaptations to the template depending on the needs of the submission, however, do </t>
    </r>
    <r>
      <rPr>
        <u/>
        <sz val="11"/>
        <color rgb="FF00778B"/>
        <rFont val="Calibri"/>
      </rPr>
      <t>not</t>
    </r>
    <r>
      <rPr>
        <sz val="11"/>
        <color rgb="FF00778B"/>
        <rFont val="Calibri"/>
      </rPr>
      <t xml:space="preserve"> make changes to the mandatory tables. These must be copied directly into the STA dossier prior to submission.
Fill out all input cells (marked in light blue) </t>
    </r>
    <r>
      <rPr>
        <u/>
        <sz val="11"/>
        <color rgb="FF00778B"/>
        <rFont val="Calibri"/>
      </rPr>
      <t>BIA Without CE-model:</t>
    </r>
    <r>
      <rPr>
        <sz val="11"/>
        <color rgb="FF00778B"/>
        <rFont val="Calibri"/>
      </rPr>
      <t xml:space="preserve"> The template may be used for budget impact analysis when a cost-effectiveness model is not submitted. 
</t>
    </r>
  </si>
  <si>
    <t>Input cells</t>
  </si>
  <si>
    <t>INN:</t>
  </si>
  <si>
    <t>Brand name:</t>
  </si>
  <si>
    <t>&lt;intervention&gt;</t>
  </si>
  <si>
    <t xml:space="preserve">Indication under assessment </t>
  </si>
  <si>
    <t>Content</t>
  </si>
  <si>
    <t>Patient population</t>
  </si>
  <si>
    <t>1. Quantification of the eligible patient population</t>
  </si>
  <si>
    <t>Technology assessments for medical devices financed by the Regional Health Authorities (through «Nye metoder»)</t>
  </si>
  <si>
    <t>2.1 .1 Budgetary consequences related to medical devices/products financed by the Regional Health Authorities : Number of patients</t>
  </si>
  <si>
    <t>2.1 .2 Budgetary consequences related to medical devices/products financed by the Regional Health Authorities : Number of devices</t>
  </si>
  <si>
    <t>2.2 Budgetary consequences for the the Regional Health Authorities, excluding medical devices/products</t>
  </si>
  <si>
    <t xml:space="preserve">2.3 Budgetary consequences not related to the Regional Health Authorities </t>
  </si>
  <si>
    <t>2.4 Budget impact summary</t>
  </si>
  <si>
    <t xml:space="preserve">Budget impact calculation when not using a cost-effectiveness model </t>
  </si>
  <si>
    <t>3. Budgetary consequences calculations when submitting without a cost-effectiveness model</t>
  </si>
  <si>
    <t>4. "Word"-friendly summary tables</t>
  </si>
  <si>
    <r>
      <t xml:space="preserve">Instructions: Use this sheet to calculate the patient population relevant for the STA. The patient population(s) must be described in detail in chapter 2 of the submission template. 
</t>
    </r>
    <r>
      <rPr>
        <i/>
        <sz val="11"/>
        <color rgb="FF00778B"/>
        <rFont val="Calibri"/>
        <family val="2"/>
        <scheme val="minor"/>
      </rPr>
      <t>Describe the eligible patient population. Use funnel charts (or equivalent) describing how the final eligible patient population has been calculated. There are multiple ways of estimating patient numbers and considerations that could be included (such as demographic development, age dependent prevalence, diagnostic developments, etc.). Adapt as necessary.</t>
    </r>
  </si>
  <si>
    <t>Number of patients</t>
  </si>
  <si>
    <t xml:space="preserve">Enter the number of new patients eligble for starting the new treatment each year. Include catch-up population if relevant. State references.
When calculating the number of eligable patients, make sure the bugdet impact calculations use the cells E11:I11 in this sheet, or make adaptations. </t>
  </si>
  <si>
    <t>Patients indicated for the intervention and starting treatment each year</t>
  </si>
  <si>
    <t>Year</t>
  </si>
  <si>
    <t>Intervention</t>
  </si>
  <si>
    <t>Comparator</t>
  </si>
  <si>
    <t>Eligible patients starting treatment each year</t>
  </si>
  <si>
    <t xml:space="preserve">Number of patients expected to be treated over the next five-year period – if the device isapproved for public  financing </t>
  </si>
  <si>
    <t>Justification/references:</t>
  </si>
  <si>
    <t>Comparator*</t>
  </si>
  <si>
    <t xml:space="preserve">*Expand if it is relevant with more than one comparator in the analysis </t>
  </si>
  <si>
    <t xml:space="preserve">Number of patients expected to be treated over the next five-year period – if the device is not approved for public financing </t>
  </si>
  <si>
    <t>Direct annual costs of intervention and comparator(s) per unit</t>
  </si>
  <si>
    <t xml:space="preserve">Fill in annual costs (amortized, based on the expected retail price including VAT) from the Markov trace/model engine in the cost-effectiveness model.
Make sure cohort size is 1 or devide by the cohort size, and that the cell summaries the cost for the full year.
State reference/source here. Assumptions regarding market shares must be described and justified in section 5.3 of the submission template. </t>
  </si>
  <si>
    <t>Number of units exptected to be purchased</t>
  </si>
  <si>
    <t xml:space="preserve">Number of units expected to be purchased over the next five-year period – if the device is approved for public  financing </t>
  </si>
  <si>
    <t xml:space="preserve">*Expand if it  is relevant with more than one comparator in the analysis </t>
  </si>
  <si>
    <t xml:space="preserve">Number of units expected to be purchased over the next five-year period – if the device is not approved for public financing </t>
  </si>
  <si>
    <t>Expenditures related to devices* per cohort per year</t>
  </si>
  <si>
    <t>Expenditures for units purchased in year 1</t>
  </si>
  <si>
    <t>Expenditures for units purchased in year 2</t>
  </si>
  <si>
    <t>Expenditures for units purchased in year 3</t>
  </si>
  <si>
    <t>Expenditures for units purchased in year 4</t>
  </si>
  <si>
    <t>Expenditures for units purchased in year 5</t>
  </si>
  <si>
    <t xml:space="preserve">Budgetary consequences related to hospital initiated devices* </t>
  </si>
  <si>
    <t>Budget impact of the recommendation</t>
  </si>
  <si>
    <t>Expenditures related to specialist health services per patient</t>
  </si>
  <si>
    <t>Fill in annual health-related costs (not discounted) for the Regional Health Authorities (e.g: adminstration, adverse events,  follow up by specialist, in-patient hospitalisations, radiology, etc.) from the Markov trace in the model. Exclude costs related to medical devices. 
State reference/source here</t>
  </si>
  <si>
    <t>Number of patients expected to be treated over the next five-year period – if the medical device is approved reimbursement</t>
  </si>
  <si>
    <t>Number of patients expected to be treated over the next five-year period – if the medical device is NOT approved for reimbursement</t>
  </si>
  <si>
    <t xml:space="preserve">Expenditures for the specialist health services per cohort per year </t>
  </si>
  <si>
    <t>Expenditures for patients starting in year 1</t>
  </si>
  <si>
    <t>Expenditures for patients starting in year 2</t>
  </si>
  <si>
    <t>Expenditures for patients starting in year 3</t>
  </si>
  <si>
    <t>Expenditures for patients starting in year 4</t>
  </si>
  <si>
    <t>Expenditures for patients starting in year 5</t>
  </si>
  <si>
    <t>Budgetary consequences for the specialist health services, excluding medical devices</t>
  </si>
  <si>
    <t>Other health-related costs per patient</t>
  </si>
  <si>
    <t>Fill in annual health-related costs (not discounted) not covered by the Regional Health Authorities from the Markov trace in the model.  E.g: Nursing home, GP, etc.
State reference/source here</t>
  </si>
  <si>
    <t>Expenditures not covered by the specialist health care services per cohort per year</t>
  </si>
  <si>
    <t>Budgetary consequences not related to the specialist health care services</t>
  </si>
  <si>
    <t>*mandatoy table. Copy to dossier, or use "word friendly summary"</t>
  </si>
  <si>
    <t>Budgetary consequences for the health care services</t>
  </si>
  <si>
    <t>Of which: Costs related to medical devices covered by the Regional Health Authorities</t>
  </si>
  <si>
    <t>Of which: Costs related to the Regional Health Authorities, excluding medical devices</t>
  </si>
  <si>
    <t>Of which: Costs not related to the specialist health care services</t>
  </si>
  <si>
    <t>Of which: Costs related to medical deivces covered by the Regional Health Authorities</t>
  </si>
  <si>
    <t>Of which: Costs related to the Regional Health Authorities, excluding medical deivces</t>
  </si>
  <si>
    <t xml:space="preserve"> </t>
  </si>
  <si>
    <t>Expenditures per cohort per year</t>
  </si>
  <si>
    <t xml:space="preserve">Fill in annual costs (not discounted, including VAT) of medical devices and other treatment related costs (such as administration, etc)
Assumptions regarding patient numbers and market shares must be described and justified in chapter 5.3 of the submission template. </t>
  </si>
  <si>
    <t>Direct medical device costs per patient</t>
  </si>
  <si>
    <t>Eligible patients starting intervention in year 1</t>
  </si>
  <si>
    <t>Eligible patients starting intervention in year 2</t>
  </si>
  <si>
    <t>Eligible patients starting intervention in year 3</t>
  </si>
  <si>
    <t>|</t>
  </si>
  <si>
    <t>Eligible patients starting intervention in year 4</t>
  </si>
  <si>
    <t>Eligible patients starting intervention in year 5</t>
  </si>
  <si>
    <t>Eligible patients starting comparator in year 1</t>
  </si>
  <si>
    <t>Eligible patients starting comparator in year 2</t>
  </si>
  <si>
    <t>Eligible patients starting comparator in year 3</t>
  </si>
  <si>
    <t>Eligible patients starting comparator in year 4</t>
  </si>
  <si>
    <t>Eligible patients starting comparator in year 5</t>
  </si>
  <si>
    <t>Sum patients</t>
  </si>
  <si>
    <t>Placeholder for justification/references:</t>
  </si>
  <si>
    <t>Market share (overall)</t>
  </si>
  <si>
    <t>Expenditure per cohort per year</t>
  </si>
  <si>
    <t>Budgetary consequences related to treatment</t>
  </si>
  <si>
    <t>Technology assessments for medicinal products financed by the Regional Health Authorities (through «Nye metoder»)</t>
  </si>
  <si>
    <t>Technology assessments for pre-approval for reimbursement by the National Insurance Scheme ("Folketrygden")</t>
  </si>
  <si>
    <t>Budgetary consequences for the health care services (in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</si>
</sst>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quot;£&quot;* #,##0.00_-;_-&quot;£&quot;* &quot;-&quot;??_-;_-@_-"/>
    <numFmt numFmtId="165" formatCode="_(&quot;$&quot;* #,##0.00_);_(&quot;$&quot;* \(#,##0.00\);_(&quot;$&quot;* &quot;-&quot;??_);_(@_)"/>
    <numFmt numFmtId="166" formatCode="_-* #,##0_-;\-* #,##0_-;_-* &quot;-&quot;??_-;_-@_-"/>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0"/>
      <color theme="1"/>
      <name val="Calibri"/>
      <family val="2"/>
      <scheme val="minor"/>
    </font>
    <font>
      <sz val="8"/>
      <name val="Calibri"/>
      <family val="2"/>
      <scheme val="minor"/>
    </font>
    <font>
      <sz val="10"/>
      <name val="Arial"/>
      <family val="2"/>
    </font>
    <font>
      <i/>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0"/>
      <color indexed="10"/>
      <name val="Arial"/>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rgb="FFFF0000"/>
      <name val="Calibri"/>
      <family val="2"/>
      <scheme val="minor"/>
    </font>
    <font>
      <b/>
      <sz val="18"/>
      <color rgb="FF00778B"/>
      <name val="Calibri"/>
      <family val="2"/>
      <scheme val="minor"/>
    </font>
    <font>
      <b/>
      <sz val="11"/>
      <color rgb="FF00778B"/>
      <name val="Calibri"/>
      <family val="2"/>
      <scheme val="minor"/>
    </font>
    <font>
      <u/>
      <sz val="11"/>
      <color theme="10"/>
      <name val="Calibri"/>
      <family val="2"/>
      <scheme val="minor"/>
    </font>
    <font>
      <sz val="11"/>
      <color theme="0" tint="-0.249977111117893"/>
      <name val="Calibri"/>
      <family val="2"/>
      <scheme val="minor"/>
    </font>
    <font>
      <b/>
      <sz val="16"/>
      <color rgb="FF00778B"/>
      <name val="Calibri"/>
      <family val="2"/>
      <scheme val="minor"/>
    </font>
    <font>
      <b/>
      <sz val="32"/>
      <color rgb="FF00778B"/>
      <name val="Calibri"/>
      <family val="2"/>
      <scheme val="minor"/>
    </font>
    <font>
      <b/>
      <sz val="20"/>
      <color theme="1"/>
      <name val="Calibri"/>
      <family val="2"/>
      <scheme val="minor"/>
    </font>
    <font>
      <i/>
      <sz val="11"/>
      <color rgb="FF00778B"/>
      <name val="Calibri"/>
      <family val="2"/>
      <scheme val="minor"/>
    </font>
    <font>
      <sz val="11"/>
      <color rgb="FF00778B"/>
      <name val="Calibri"/>
      <family val="2"/>
      <scheme val="minor"/>
    </font>
    <font>
      <u/>
      <sz val="11"/>
      <color theme="0"/>
      <name val="Calibri"/>
      <family val="2"/>
      <scheme val="minor"/>
    </font>
    <font>
      <b/>
      <i/>
      <sz val="14"/>
      <color rgb="FFFF0000"/>
      <name val="Calibri"/>
      <family val="2"/>
      <scheme val="minor"/>
    </font>
    <font>
      <i/>
      <u/>
      <sz val="10"/>
      <color theme="1"/>
      <name val="Calibri"/>
      <family val="2"/>
      <scheme val="minor"/>
    </font>
    <font>
      <sz val="10"/>
      <color theme="1"/>
      <name val="Calibri"/>
      <family val="2"/>
      <scheme val="minor"/>
    </font>
    <font>
      <sz val="10"/>
      <color theme="0"/>
      <name val="Calibri"/>
      <family val="2"/>
      <scheme val="minor"/>
    </font>
    <font>
      <b/>
      <sz val="10"/>
      <color theme="0"/>
      <name val="Calibri"/>
      <family val="2"/>
      <scheme val="minor"/>
    </font>
    <font>
      <b/>
      <sz val="10"/>
      <color theme="1"/>
      <name val="Calibri"/>
      <family val="2"/>
      <scheme val="minor"/>
    </font>
    <font>
      <sz val="10"/>
      <color theme="0" tint="-0.249977111117893"/>
      <name val="Calibri"/>
      <family val="2"/>
      <scheme val="minor"/>
    </font>
    <font>
      <b/>
      <u/>
      <sz val="12"/>
      <color theme="0"/>
      <name val="Calibri"/>
      <family val="2"/>
      <scheme val="minor"/>
    </font>
    <font>
      <sz val="11"/>
      <color rgb="FF00778B"/>
      <name val="Calibri"/>
    </font>
    <font>
      <u/>
      <sz val="11"/>
      <color rgb="FF00778B"/>
      <name val="Calibri"/>
    </font>
  </fonts>
  <fills count="19">
    <fill>
      <patternFill patternType="none"/>
    </fill>
    <fill>
      <patternFill patternType="gray125"/>
    </fill>
    <fill>
      <patternFill patternType="solid">
        <fgColor theme="0"/>
        <bgColor indexed="64"/>
      </patternFill>
    </fill>
    <fill>
      <patternFill patternType="solid">
        <fgColor rgb="FF00778B"/>
        <bgColor indexed="64"/>
      </patternFill>
    </fill>
    <fill>
      <patternFill patternType="solid">
        <fgColor rgb="FFD6EBEE"/>
        <bgColor indexed="64"/>
      </patternFill>
    </fill>
    <fill>
      <patternFill patternType="solid">
        <fgColor indexed="27"/>
      </patternFill>
    </fill>
    <fill>
      <patternFill patternType="solid">
        <fgColor indexed="42"/>
      </patternFill>
    </fill>
    <fill>
      <patternFill patternType="solid">
        <fgColor indexed="22"/>
      </patternFill>
    </fill>
    <fill>
      <patternFill patternType="solid">
        <fgColor indexed="9"/>
      </patternFill>
    </fill>
    <fill>
      <patternFill patternType="solid">
        <fgColor indexed="36"/>
      </patternFill>
    </fill>
    <fill>
      <patternFill patternType="solid">
        <fgColor indexed="51"/>
      </patternFill>
    </fill>
    <fill>
      <patternFill patternType="solid">
        <fgColor indexed="13"/>
      </patternFill>
    </fill>
    <fill>
      <patternFill patternType="solid">
        <fgColor indexed="55"/>
      </patternFill>
    </fill>
    <fill>
      <patternFill patternType="solid">
        <fgColor indexed="11"/>
      </patternFill>
    </fill>
    <fill>
      <patternFill patternType="solid">
        <fgColor indexed="14"/>
      </patternFill>
    </fill>
    <fill>
      <patternFill patternType="solid">
        <fgColor indexed="40"/>
      </patternFill>
    </fill>
    <fill>
      <patternFill patternType="solid">
        <fgColor indexed="46"/>
      </patternFill>
    </fill>
    <fill>
      <patternFill patternType="solid">
        <fgColor indexed="30"/>
      </patternFill>
    </fill>
    <fill>
      <patternFill patternType="solid">
        <fgColor indexed="28"/>
      </patternFill>
    </fill>
  </fills>
  <borders count="30">
    <border>
      <left/>
      <right/>
      <top/>
      <bottom/>
      <diagonal/>
    </border>
    <border>
      <left style="thin">
        <color rgb="FF00778B"/>
      </left>
      <right style="thin">
        <color rgb="FF00778B"/>
      </right>
      <top style="thin">
        <color rgb="FF00778B"/>
      </top>
      <bottom style="thin">
        <color rgb="FF00778B"/>
      </bottom>
      <diagonal/>
    </border>
    <border>
      <left style="thin">
        <color rgb="FF00778B"/>
      </left>
      <right style="thin">
        <color rgb="FF00778B"/>
      </right>
      <top/>
      <bottom style="thin">
        <color rgb="FF00778B"/>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1"/>
      </bottom>
      <diagonal/>
    </border>
    <border>
      <left/>
      <right/>
      <top/>
      <bottom style="thick">
        <color indexed="27"/>
      </bottom>
      <diagonal/>
    </border>
    <border>
      <left/>
      <right/>
      <top/>
      <bottom style="medium">
        <color indexed="51"/>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51"/>
      </top>
      <bottom style="double">
        <color indexed="51"/>
      </bottom>
      <diagonal/>
    </border>
    <border>
      <left style="thin">
        <color rgb="FF00778B"/>
      </left>
      <right/>
      <top style="thin">
        <color rgb="FF00778B"/>
      </top>
      <bottom/>
      <diagonal/>
    </border>
    <border>
      <left/>
      <right/>
      <top style="thin">
        <color rgb="FF00778B"/>
      </top>
      <bottom/>
      <diagonal/>
    </border>
    <border>
      <left/>
      <right style="thin">
        <color rgb="FF00778B"/>
      </right>
      <top style="thin">
        <color rgb="FF00778B"/>
      </top>
      <bottom/>
      <diagonal/>
    </border>
    <border>
      <left style="thin">
        <color rgb="FF00778B"/>
      </left>
      <right/>
      <top/>
      <bottom/>
      <diagonal/>
    </border>
    <border>
      <left/>
      <right style="thin">
        <color rgb="FF00778B"/>
      </right>
      <top/>
      <bottom/>
      <diagonal/>
    </border>
    <border>
      <left style="thin">
        <color rgb="FF00778B"/>
      </left>
      <right/>
      <top/>
      <bottom style="thin">
        <color rgb="FF00778B"/>
      </bottom>
      <diagonal/>
    </border>
    <border>
      <left/>
      <right/>
      <top/>
      <bottom style="thin">
        <color rgb="FF00778B"/>
      </bottom>
      <diagonal/>
    </border>
    <border>
      <left/>
      <right style="thin">
        <color rgb="FF00778B"/>
      </right>
      <top/>
      <bottom style="thin">
        <color rgb="FF00778B"/>
      </bottom>
      <diagonal/>
    </border>
    <border>
      <left style="thin">
        <color rgb="FF00778B"/>
      </left>
      <right/>
      <top style="thin">
        <color rgb="FF00778B"/>
      </top>
      <bottom style="thin">
        <color rgb="FF00778B"/>
      </bottom>
      <diagonal/>
    </border>
    <border>
      <left/>
      <right/>
      <top style="thin">
        <color rgb="FF00778B"/>
      </top>
      <bottom style="thin">
        <color rgb="FF00778B"/>
      </bottom>
      <diagonal/>
    </border>
    <border>
      <left/>
      <right style="thin">
        <color rgb="FF00778B"/>
      </right>
      <top style="thin">
        <color rgb="FF00778B"/>
      </top>
      <bottom style="thin">
        <color rgb="FF00778B"/>
      </bottom>
      <diagonal/>
    </border>
    <border>
      <left style="thin">
        <color rgb="FF00778B"/>
      </left>
      <right style="thin">
        <color rgb="FF00778B"/>
      </right>
      <top/>
      <bottom/>
      <diagonal/>
    </border>
    <border>
      <left style="thin">
        <color rgb="FF00778B"/>
      </left>
      <right style="thin">
        <color rgb="FF00778B"/>
      </right>
      <top style="thin">
        <color rgb="FF00778B"/>
      </top>
      <bottom style="medium">
        <color rgb="FF00778B"/>
      </bottom>
      <diagonal/>
    </border>
    <border>
      <left style="thin">
        <color rgb="FF00778B"/>
      </left>
      <right style="thin">
        <color rgb="FF00778B"/>
      </right>
      <top/>
      <bottom style="double">
        <color rgb="FF00778B"/>
      </bottom>
      <diagonal/>
    </border>
    <border>
      <left style="thin">
        <color rgb="FF00778B"/>
      </left>
      <right style="thin">
        <color rgb="FF00778B"/>
      </right>
      <top style="medium">
        <color rgb="FF00778B"/>
      </top>
      <bottom style="double">
        <color rgb="FF00778B"/>
      </bottom>
      <diagonal/>
    </border>
    <border>
      <left/>
      <right/>
      <top style="medium">
        <color rgb="FF00778B"/>
      </top>
      <bottom/>
      <diagonal/>
    </border>
    <border>
      <left style="thin">
        <color rgb="FF00778B"/>
      </left>
      <right style="thin">
        <color rgb="FF00778B"/>
      </right>
      <top style="thin">
        <color rgb="FF00778B"/>
      </top>
      <bottom/>
      <diagonal/>
    </border>
    <border>
      <left/>
      <right/>
      <top/>
      <bottom style="thin">
        <color indexed="64"/>
      </bottom>
      <diagonal/>
    </border>
  </borders>
  <cellStyleXfs count="58">
    <xf numFmtId="0" fontId="0" fillId="0" borderId="0"/>
    <xf numFmtId="9" fontId="1" fillId="0" borderId="0" applyFont="0" applyFill="0" applyBorder="0" applyAlignment="0" applyProtection="0"/>
    <xf numFmtId="0" fontId="8" fillId="0" borderId="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7" borderId="0" applyNumberFormat="0" applyBorder="0" applyAlignment="0" applyProtection="0"/>
    <xf numFmtId="0" fontId="11" fillId="12"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3" fillId="8" borderId="3" applyNumberFormat="0" applyAlignment="0" applyProtection="0"/>
    <xf numFmtId="0" fontId="14" fillId="12" borderId="4" applyNumberFormat="0" applyAlignment="0" applyProtection="0"/>
    <xf numFmtId="43" fontId="10" fillId="0" borderId="0" applyFont="0" applyFill="0" applyBorder="0" applyAlignment="0" applyProtection="0"/>
    <xf numFmtId="43" fontId="8" fillId="0" borderId="0" applyFont="0" applyFill="0" applyBorder="0" applyAlignment="0" applyProtection="0"/>
    <xf numFmtId="164" fontId="10" fillId="0" borderId="0" applyFont="0" applyFill="0" applyBorder="0" applyAlignment="0" applyProtection="0"/>
    <xf numFmtId="165" fontId="8" fillId="0" borderId="0" applyFont="0" applyFill="0" applyBorder="0" applyAlignment="0" applyProtection="0"/>
    <xf numFmtId="4" fontId="8" fillId="0" borderId="0" applyFont="0" applyBorder="0" applyAlignment="0">
      <alignment vertical="center"/>
    </xf>
    <xf numFmtId="0" fontId="15" fillId="0" borderId="0" applyNumberFormat="0" applyFill="0" applyBorder="0" applyAlignment="0" applyProtection="0"/>
    <xf numFmtId="0" fontId="16" fillId="17"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8" borderId="3" applyNumberFormat="0" applyAlignment="0" applyProtection="0"/>
    <xf numFmtId="0" fontId="21" fillId="0" borderId="8" applyNumberFormat="0" applyFill="0" applyAlignment="0" applyProtection="0"/>
    <xf numFmtId="0" fontId="22" fillId="0" borderId="0" applyNumberFormat="0" applyFill="0" applyBorder="0" applyAlignment="0"/>
    <xf numFmtId="0" fontId="23" fillId="18" borderId="0" applyNumberFormat="0" applyBorder="0" applyAlignment="0" applyProtection="0"/>
    <xf numFmtId="0" fontId="8" fillId="0" borderId="0"/>
    <xf numFmtId="0" fontId="8" fillId="18" borderId="9" applyNumberFormat="0" applyFont="0" applyAlignment="0" applyProtection="0"/>
    <xf numFmtId="0" fontId="24" fillId="8" borderId="10" applyNumberFormat="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0" borderId="0" applyNumberFormat="0" applyFill="0" applyBorder="0" applyAlignment="0" applyProtection="0"/>
    <xf numFmtId="0" fontId="31" fillId="0" borderId="0" applyNumberFormat="0" applyFill="0" applyBorder="0" applyAlignment="0" applyProtection="0"/>
    <xf numFmtId="43" fontId="1" fillId="0" borderId="0" applyFont="0" applyFill="0" applyBorder="0" applyAlignment="0" applyProtection="0"/>
  </cellStyleXfs>
  <cellXfs count="165">
    <xf numFmtId="0" fontId="0" fillId="0" borderId="0" xfId="0"/>
    <xf numFmtId="0" fontId="1" fillId="2" borderId="0" xfId="0" applyFont="1" applyFill="1"/>
    <xf numFmtId="0" fontId="6" fillId="2" borderId="0" xfId="0" applyFont="1" applyFill="1" applyProtection="1">
      <protection locked="0"/>
    </xf>
    <xf numFmtId="0" fontId="1" fillId="2" borderId="1" xfId="0" applyFont="1" applyFill="1" applyBorder="1" applyAlignment="1" applyProtection="1">
      <alignment wrapText="1"/>
      <protection locked="0"/>
    </xf>
    <xf numFmtId="0" fontId="3" fillId="2" borderId="1" xfId="0" applyFont="1" applyFill="1" applyBorder="1" applyAlignment="1" applyProtection="1">
      <alignment wrapText="1"/>
      <protection locked="0"/>
    </xf>
    <xf numFmtId="0" fontId="4" fillId="3" borderId="1" xfId="0" applyFont="1" applyFill="1" applyBorder="1" applyProtection="1">
      <protection locked="0"/>
    </xf>
    <xf numFmtId="9" fontId="5" fillId="4" borderId="1" xfId="1" applyFont="1" applyFill="1" applyBorder="1" applyAlignment="1" applyProtection="1">
      <alignment horizontal="right" vertical="center"/>
      <protection locked="0"/>
    </xf>
    <xf numFmtId="0" fontId="1" fillId="2" borderId="0" xfId="0" applyFont="1" applyFill="1" applyAlignment="1">
      <alignment wrapText="1"/>
    </xf>
    <xf numFmtId="0" fontId="3" fillId="2" borderId="1" xfId="0" applyFont="1" applyFill="1" applyBorder="1" applyAlignment="1" applyProtection="1">
      <alignment horizontal="left" vertical="center" wrapText="1"/>
      <protection locked="0"/>
    </xf>
    <xf numFmtId="0" fontId="3" fillId="2" borderId="0" xfId="0" applyFont="1" applyFill="1"/>
    <xf numFmtId="0" fontId="0" fillId="2" borderId="0" xfId="0" applyFill="1"/>
    <xf numFmtId="0" fontId="9"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vertical="center" wrapText="1"/>
    </xf>
    <xf numFmtId="0" fontId="28" fillId="0" borderId="0" xfId="0" applyFont="1"/>
    <xf numFmtId="9" fontId="5" fillId="4" borderId="1" xfId="1" applyFont="1" applyFill="1" applyBorder="1" applyAlignment="1" applyProtection="1">
      <alignment horizontal="center" vertical="center"/>
      <protection locked="0"/>
    </xf>
    <xf numFmtId="0" fontId="0" fillId="2" borderId="1" xfId="0" applyFill="1" applyBorder="1" applyAlignment="1" applyProtection="1">
      <alignment wrapText="1"/>
      <protection locked="0"/>
    </xf>
    <xf numFmtId="9" fontId="1" fillId="4" borderId="1" xfId="1" applyFont="1" applyFill="1" applyBorder="1" applyAlignment="1" applyProtection="1">
      <alignment horizontal="center" vertical="center"/>
      <protection locked="0"/>
    </xf>
    <xf numFmtId="0" fontId="0" fillId="0" borderId="1" xfId="0" applyBorder="1"/>
    <xf numFmtId="0" fontId="0" fillId="0" borderId="1" xfId="0" applyBorder="1" applyAlignment="1">
      <alignment wrapText="1"/>
    </xf>
    <xf numFmtId="0" fontId="0" fillId="0" borderId="0" xfId="0" applyAlignment="1">
      <alignment wrapText="1"/>
    </xf>
    <xf numFmtId="3" fontId="3"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1" fontId="1" fillId="4" borderId="1"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3" fontId="1" fillId="2" borderId="2" xfId="0" applyNumberFormat="1" applyFont="1" applyFill="1" applyBorder="1" applyAlignment="1">
      <alignment horizontal="center" vertical="center"/>
    </xf>
    <xf numFmtId="0" fontId="6" fillId="2" borderId="0" xfId="0" applyFont="1" applyFill="1" applyAlignment="1">
      <alignment horizontal="center" vertical="center"/>
    </xf>
    <xf numFmtId="3" fontId="32" fillId="2" borderId="1" xfId="0" applyNumberFormat="1" applyFont="1" applyFill="1" applyBorder="1" applyAlignment="1">
      <alignment horizontal="center" vertical="center"/>
    </xf>
    <xf numFmtId="9" fontId="1" fillId="2" borderId="1" xfId="1" applyFont="1" applyFill="1" applyBorder="1" applyAlignment="1" applyProtection="1">
      <alignment horizontal="center" vertical="center"/>
    </xf>
    <xf numFmtId="3" fontId="32" fillId="2" borderId="0" xfId="0" applyNumberFormat="1" applyFont="1" applyFill="1" applyAlignment="1">
      <alignment horizontal="center" vertical="center"/>
    </xf>
    <xf numFmtId="3" fontId="1" fillId="2" borderId="0" xfId="0" applyNumberFormat="1" applyFont="1" applyFill="1" applyAlignment="1">
      <alignment horizontal="center" vertical="center"/>
    </xf>
    <xf numFmtId="0" fontId="0" fillId="2" borderId="1" xfId="0" applyFill="1" applyBorder="1" applyAlignment="1" applyProtection="1">
      <alignment horizontal="center" vertical="center"/>
      <protection locked="0"/>
    </xf>
    <xf numFmtId="0" fontId="28" fillId="2" borderId="0" xfId="0" applyFont="1" applyFill="1" applyAlignment="1">
      <alignment horizontal="center" vertical="center"/>
    </xf>
    <xf numFmtId="0" fontId="2" fillId="3" borderId="20" xfId="0" applyFont="1" applyFill="1" applyBorder="1" applyAlignment="1" applyProtection="1">
      <alignment horizontal="center" vertical="center"/>
      <protection locked="0"/>
    </xf>
    <xf numFmtId="0" fontId="0" fillId="0" borderId="20" xfId="0" applyBorder="1"/>
    <xf numFmtId="3" fontId="2" fillId="3"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left" indent="3"/>
      <protection locked="0"/>
    </xf>
    <xf numFmtId="0" fontId="1" fillId="2" borderId="2" xfId="0" applyFont="1" applyFill="1" applyBorder="1" applyAlignment="1" applyProtection="1">
      <alignment horizontal="left" indent="3"/>
      <protection locked="0"/>
    </xf>
    <xf numFmtId="0" fontId="0" fillId="2" borderId="1" xfId="0" applyFill="1" applyBorder="1" applyAlignment="1" applyProtection="1">
      <alignment horizontal="left" indent="3"/>
      <protection locked="0"/>
    </xf>
    <xf numFmtId="0" fontId="1" fillId="2" borderId="1" xfId="0" applyFont="1" applyFill="1" applyBorder="1" applyAlignment="1">
      <alignment horizontal="left" indent="3"/>
    </xf>
    <xf numFmtId="9" fontId="0" fillId="4" borderId="1" xfId="1" applyFont="1" applyFill="1" applyBorder="1" applyAlignment="1" applyProtection="1">
      <alignment horizontal="center" vertical="center"/>
      <protection locked="0"/>
    </xf>
    <xf numFmtId="166" fontId="1" fillId="2" borderId="0" xfId="57" applyNumberFormat="1" applyFont="1" applyFill="1"/>
    <xf numFmtId="166" fontId="1" fillId="2" borderId="0" xfId="0" applyNumberFormat="1" applyFont="1" applyFill="1"/>
    <xf numFmtId="9" fontId="1" fillId="2" borderId="1" xfId="1" applyFont="1" applyFill="1" applyBorder="1" applyAlignment="1">
      <alignment horizontal="center" vertical="center"/>
    </xf>
    <xf numFmtId="0" fontId="34" fillId="0" borderId="0" xfId="0" applyFont="1"/>
    <xf numFmtId="0" fontId="35" fillId="0" borderId="0" xfId="0" applyFont="1"/>
    <xf numFmtId="0" fontId="29" fillId="0" borderId="18" xfId="0" applyFont="1" applyBorder="1" applyAlignment="1">
      <alignment vertical="center"/>
    </xf>
    <xf numFmtId="0" fontId="4" fillId="3" borderId="13" xfId="0" applyFont="1" applyFill="1" applyBorder="1" applyAlignment="1">
      <alignment horizontal="left"/>
    </xf>
    <xf numFmtId="0" fontId="4" fillId="3" borderId="14" xfId="0" applyFont="1" applyFill="1" applyBorder="1" applyAlignment="1">
      <alignment horizontal="left"/>
    </xf>
    <xf numFmtId="0" fontId="2" fillId="3" borderId="15" xfId="0" applyFont="1" applyFill="1" applyBorder="1" applyAlignment="1">
      <alignment horizontal="left"/>
    </xf>
    <xf numFmtId="0" fontId="2" fillId="3" borderId="0" xfId="0" applyFont="1" applyFill="1" applyAlignment="1">
      <alignment horizontal="left"/>
    </xf>
    <xf numFmtId="0" fontId="4" fillId="3" borderId="16" xfId="0" applyFont="1" applyFill="1" applyBorder="1" applyAlignment="1">
      <alignment horizontal="left"/>
    </xf>
    <xf numFmtId="0" fontId="38" fillId="3" borderId="0" xfId="56" applyFont="1" applyFill="1" applyBorder="1" applyAlignment="1"/>
    <xf numFmtId="0" fontId="38" fillId="3" borderId="16" xfId="56" applyFont="1" applyFill="1" applyBorder="1" applyAlignment="1"/>
    <xf numFmtId="0" fontId="4" fillId="3" borderId="15" xfId="0" applyFont="1" applyFill="1" applyBorder="1" applyAlignment="1">
      <alignment horizontal="left"/>
    </xf>
    <xf numFmtId="0" fontId="4" fillId="3" borderId="0" xfId="0" applyFont="1" applyFill="1" applyAlignment="1">
      <alignment horizontal="left"/>
    </xf>
    <xf numFmtId="2" fontId="38" fillId="3" borderId="0" xfId="56" applyNumberFormat="1" applyFont="1" applyFill="1" applyBorder="1" applyAlignment="1"/>
    <xf numFmtId="2" fontId="38" fillId="3" borderId="16" xfId="56" applyNumberFormat="1" applyFont="1" applyFill="1" applyBorder="1" applyAlignment="1"/>
    <xf numFmtId="0" fontId="4" fillId="3" borderId="18" xfId="0" applyFont="1" applyFill="1" applyBorder="1" applyAlignment="1">
      <alignment horizontal="left"/>
    </xf>
    <xf numFmtId="0" fontId="4" fillId="3" borderId="19" xfId="0" applyFont="1" applyFill="1" applyBorder="1" applyAlignment="1">
      <alignment horizontal="left"/>
    </xf>
    <xf numFmtId="3" fontId="1" fillId="2" borderId="0" xfId="0" applyNumberFormat="1" applyFont="1" applyFill="1"/>
    <xf numFmtId="3" fontId="0" fillId="0" borderId="0" xfId="0" applyNumberFormat="1"/>
    <xf numFmtId="0" fontId="40" fillId="2" borderId="0" xfId="0" applyFont="1" applyFill="1" applyAlignment="1">
      <alignment horizontal="left" vertical="top" wrapText="1"/>
    </xf>
    <xf numFmtId="9" fontId="1" fillId="2" borderId="21" xfId="1" applyFont="1" applyFill="1" applyBorder="1" applyAlignment="1">
      <alignment horizontal="center" vertical="center"/>
    </xf>
    <xf numFmtId="0" fontId="1" fillId="2" borderId="21" xfId="0" applyFont="1" applyFill="1" applyBorder="1" applyAlignment="1">
      <alignment horizontal="center" vertical="center"/>
    </xf>
    <xf numFmtId="0" fontId="2" fillId="3" borderId="28" xfId="0" applyFont="1" applyFill="1" applyBorder="1" applyAlignment="1" applyProtection="1">
      <alignment horizontal="center" vertical="center"/>
      <protection locked="0"/>
    </xf>
    <xf numFmtId="0" fontId="3" fillId="2" borderId="18" xfId="0" applyFont="1" applyFill="1" applyBorder="1" applyAlignment="1" applyProtection="1">
      <alignment wrapText="1"/>
      <protection locked="0"/>
    </xf>
    <xf numFmtId="0" fontId="41" fillId="0" borderId="0" xfId="0" applyFont="1"/>
    <xf numFmtId="0" fontId="42" fillId="3" borderId="20" xfId="0" applyFont="1" applyFill="1" applyBorder="1" applyProtection="1">
      <protection locked="0"/>
    </xf>
    <xf numFmtId="0" fontId="43" fillId="3" borderId="1" xfId="0" applyFont="1" applyFill="1" applyBorder="1" applyAlignment="1" applyProtection="1">
      <alignment horizontal="center" vertical="center"/>
      <protection locked="0"/>
    </xf>
    <xf numFmtId="0" fontId="44" fillId="2" borderId="1" xfId="0" applyFont="1" applyFill="1" applyBorder="1" applyAlignment="1" applyProtection="1">
      <alignment vertical="center" wrapText="1"/>
      <protection locked="0"/>
    </xf>
    <xf numFmtId="3" fontId="44" fillId="2" borderId="1" xfId="0" applyNumberFormat="1" applyFont="1" applyFill="1" applyBorder="1" applyAlignment="1">
      <alignment horizontal="center" vertical="center"/>
    </xf>
    <xf numFmtId="0" fontId="6" fillId="2" borderId="2" xfId="0" applyFont="1" applyFill="1" applyBorder="1" applyAlignment="1" applyProtection="1">
      <alignment horizontal="left" vertical="center" wrapText="1" indent="3"/>
      <protection locked="0"/>
    </xf>
    <xf numFmtId="3" fontId="6" fillId="2" borderId="1" xfId="0" applyNumberFormat="1" applyFont="1" applyFill="1" applyBorder="1" applyAlignment="1">
      <alignment horizontal="center" vertical="center"/>
    </xf>
    <xf numFmtId="0" fontId="6" fillId="2" borderId="24" xfId="0" applyFont="1" applyFill="1" applyBorder="1" applyAlignment="1" applyProtection="1">
      <alignment horizontal="left" vertical="center" wrapText="1" indent="3"/>
      <protection locked="0"/>
    </xf>
    <xf numFmtId="3" fontId="6" fillId="2" borderId="24" xfId="0" applyNumberFormat="1" applyFont="1" applyFill="1" applyBorder="1" applyAlignment="1">
      <alignment horizontal="center" vertical="center"/>
    </xf>
    <xf numFmtId="3" fontId="44" fillId="2" borderId="23" xfId="0" applyNumberFormat="1" applyFont="1" applyFill="1" applyBorder="1" applyAlignment="1">
      <alignment horizontal="center" vertical="center"/>
    </xf>
    <xf numFmtId="0" fontId="44" fillId="2" borderId="26" xfId="0" applyFont="1" applyFill="1" applyBorder="1" applyAlignment="1" applyProtection="1">
      <alignment vertical="center" wrapText="1"/>
      <protection locked="0"/>
    </xf>
    <xf numFmtId="3" fontId="44" fillId="2" borderId="25" xfId="0" applyNumberFormat="1" applyFont="1" applyFill="1" applyBorder="1" applyAlignment="1">
      <alignment horizontal="center" vertical="center"/>
    </xf>
    <xf numFmtId="0" fontId="6" fillId="2" borderId="27" xfId="0" applyFont="1" applyFill="1" applyBorder="1" applyAlignment="1" applyProtection="1">
      <alignment horizontal="left" vertical="center" wrapText="1" indent="3"/>
      <protection locked="0"/>
    </xf>
    <xf numFmtId="0" fontId="42" fillId="3" borderId="1" xfId="0" applyFont="1" applyFill="1" applyBorder="1" applyProtection="1">
      <protection locked="0"/>
    </xf>
    <xf numFmtId="0" fontId="41" fillId="2" borderId="1" xfId="0" applyFont="1" applyFill="1" applyBorder="1" applyAlignment="1" applyProtection="1">
      <alignment horizontal="left" indent="3"/>
      <protection locked="0"/>
    </xf>
    <xf numFmtId="3" fontId="41" fillId="2" borderId="1" xfId="0" applyNumberFormat="1" applyFont="1" applyFill="1" applyBorder="1" applyAlignment="1">
      <alignment horizontal="center" vertical="center"/>
    </xf>
    <xf numFmtId="3" fontId="45" fillId="2" borderId="1" xfId="0" applyNumberFormat="1" applyFont="1" applyFill="1" applyBorder="1" applyAlignment="1">
      <alignment horizontal="center" vertical="center"/>
    </xf>
    <xf numFmtId="0" fontId="43" fillId="3" borderId="1" xfId="0" applyFont="1" applyFill="1" applyBorder="1" applyAlignment="1" applyProtection="1">
      <alignment horizontal="center"/>
      <protection locked="0"/>
    </xf>
    <xf numFmtId="0" fontId="6" fillId="2" borderId="2" xfId="0" applyFont="1" applyFill="1" applyBorder="1" applyAlignment="1" applyProtection="1">
      <alignment horizontal="left" vertical="center" wrapText="1" indent="4"/>
      <protection locked="0"/>
    </xf>
    <xf numFmtId="0" fontId="6" fillId="2" borderId="24" xfId="0" applyFont="1" applyFill="1" applyBorder="1" applyAlignment="1" applyProtection="1">
      <alignment horizontal="left" vertical="center" wrapText="1" indent="4"/>
      <protection locked="0"/>
    </xf>
    <xf numFmtId="0" fontId="44" fillId="2" borderId="2" xfId="0" applyFont="1" applyFill="1" applyBorder="1" applyAlignment="1" applyProtection="1">
      <alignment vertical="center" wrapText="1"/>
      <protection locked="0"/>
    </xf>
    <xf numFmtId="0" fontId="44" fillId="2" borderId="25" xfId="0" applyFont="1" applyFill="1" applyBorder="1" applyAlignment="1" applyProtection="1">
      <alignment horizontal="left" vertical="center" wrapText="1"/>
      <protection locked="0"/>
    </xf>
    <xf numFmtId="0" fontId="33" fillId="0" borderId="18" xfId="0" applyFont="1" applyBorder="1" applyAlignment="1">
      <alignment vertical="center"/>
    </xf>
    <xf numFmtId="0" fontId="4" fillId="3" borderId="15" xfId="56" applyFont="1" applyFill="1" applyBorder="1" applyAlignment="1"/>
    <xf numFmtId="0" fontId="0" fillId="0" borderId="29" xfId="0" applyBorder="1"/>
    <xf numFmtId="4" fontId="44"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4" fontId="6" fillId="2" borderId="24" xfId="0" applyNumberFormat="1" applyFont="1" applyFill="1" applyBorder="1" applyAlignment="1">
      <alignment horizontal="center" vertical="center"/>
    </xf>
    <xf numFmtId="4" fontId="44" fillId="2" borderId="2" xfId="0" applyNumberFormat="1" applyFont="1" applyFill="1" applyBorder="1" applyAlignment="1">
      <alignment horizontal="center" vertical="center"/>
    </xf>
    <xf numFmtId="4" fontId="44" fillId="2" borderId="23" xfId="0" applyNumberFormat="1" applyFont="1" applyFill="1" applyBorder="1" applyAlignment="1">
      <alignment horizontal="center" vertical="center"/>
    </xf>
    <xf numFmtId="4" fontId="44" fillId="2" borderId="25" xfId="0" applyNumberFormat="1" applyFont="1" applyFill="1" applyBorder="1" applyAlignment="1">
      <alignment horizontal="center" vertical="center"/>
    </xf>
    <xf numFmtId="0" fontId="42" fillId="3" borderId="20" xfId="0" applyFont="1" applyFill="1" applyBorder="1" applyAlignment="1" applyProtection="1">
      <alignment wrapText="1"/>
      <protection locked="0"/>
    </xf>
    <xf numFmtId="0" fontId="42" fillId="3" borderId="1" xfId="0" applyFont="1" applyFill="1" applyBorder="1" applyAlignment="1" applyProtection="1">
      <alignment horizontal="left" vertical="top" wrapText="1"/>
      <protection locked="0"/>
    </xf>
    <xf numFmtId="0" fontId="46" fillId="3" borderId="12" xfId="0" applyFont="1" applyFill="1" applyBorder="1" applyAlignment="1">
      <alignment horizontal="left"/>
    </xf>
    <xf numFmtId="0" fontId="6" fillId="2" borderId="0" xfId="0" applyFont="1" applyFill="1" applyAlignment="1">
      <alignment horizontal="left" vertical="top" wrapText="1"/>
    </xf>
    <xf numFmtId="0" fontId="3" fillId="2" borderId="18" xfId="0" applyFont="1" applyFill="1" applyBorder="1" applyAlignment="1" applyProtection="1">
      <alignment horizontal="left" wrapText="1"/>
      <protection locked="0"/>
    </xf>
    <xf numFmtId="0" fontId="2" fillId="3" borderId="1" xfId="0" applyFont="1" applyFill="1" applyBorder="1" applyAlignment="1" applyProtection="1">
      <alignment horizontal="center" vertical="center"/>
      <protection locked="0"/>
    </xf>
    <xf numFmtId="3" fontId="0" fillId="4" borderId="1" xfId="0" applyNumberFormat="1" applyFill="1" applyBorder="1" applyAlignment="1" applyProtection="1">
      <alignment horizontal="center" vertical="center"/>
      <protection locked="0"/>
    </xf>
    <xf numFmtId="0" fontId="47" fillId="2" borderId="12" xfId="0" applyFont="1" applyFill="1" applyBorder="1" applyAlignment="1">
      <alignment horizontal="left" vertical="top" wrapText="1"/>
    </xf>
    <xf numFmtId="0" fontId="37" fillId="2" borderId="13" xfId="0" applyFont="1" applyFill="1" applyBorder="1" applyAlignment="1">
      <alignment horizontal="left" vertical="top" wrapText="1"/>
    </xf>
    <xf numFmtId="0" fontId="37" fillId="2" borderId="14" xfId="0" applyFont="1" applyFill="1" applyBorder="1" applyAlignment="1">
      <alignment horizontal="left" vertical="top" wrapText="1"/>
    </xf>
    <xf numFmtId="0" fontId="37" fillId="2" borderId="15" xfId="0" applyFont="1" applyFill="1" applyBorder="1" applyAlignment="1">
      <alignment horizontal="left" vertical="top" wrapText="1"/>
    </xf>
    <xf numFmtId="0" fontId="37" fillId="2" borderId="0" xfId="0" applyFont="1" applyFill="1" applyAlignment="1">
      <alignment horizontal="left" vertical="top" wrapText="1"/>
    </xf>
    <xf numFmtId="0" fontId="37" fillId="2" borderId="16" xfId="0" applyFont="1" applyFill="1" applyBorder="1" applyAlignment="1">
      <alignment horizontal="left" vertical="top" wrapText="1"/>
    </xf>
    <xf numFmtId="0" fontId="37" fillId="2" borderId="17" xfId="0" applyFont="1" applyFill="1" applyBorder="1" applyAlignment="1">
      <alignment horizontal="left" vertical="top" wrapText="1"/>
    </xf>
    <xf numFmtId="0" fontId="37" fillId="2" borderId="18" xfId="0" applyFont="1" applyFill="1" applyBorder="1" applyAlignment="1">
      <alignment horizontal="left" vertical="top" wrapText="1"/>
    </xf>
    <xf numFmtId="0" fontId="37" fillId="2" borderId="19" xfId="0" applyFont="1" applyFill="1" applyBorder="1" applyAlignment="1">
      <alignment horizontal="left" vertical="top"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4" borderId="22" xfId="0" applyFill="1" applyBorder="1" applyAlignment="1">
      <alignment horizontal="left" vertical="center" wrapText="1"/>
    </xf>
    <xf numFmtId="0" fontId="30" fillId="2" borderId="0" xfId="0" applyFont="1" applyFill="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29" fillId="0" borderId="18" xfId="0" applyFont="1" applyBorder="1" applyAlignment="1">
      <alignment horizontal="left" vertical="center"/>
    </xf>
    <xf numFmtId="0" fontId="1" fillId="2" borderId="20"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center"/>
      <protection locked="0"/>
    </xf>
    <xf numFmtId="0" fontId="4" fillId="3" borderId="0" xfId="0" applyFont="1" applyFill="1" applyAlignment="1" applyProtection="1">
      <alignment horizontal="center"/>
      <protection locked="0"/>
    </xf>
    <xf numFmtId="0" fontId="3" fillId="2" borderId="18" xfId="0" applyFont="1" applyFill="1" applyBorder="1" applyAlignment="1" applyProtection="1">
      <alignment horizontal="left" wrapText="1"/>
      <protection locked="0"/>
    </xf>
    <xf numFmtId="0" fontId="6" fillId="2" borderId="28"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2" xfId="0" applyFont="1" applyFill="1" applyBorder="1" applyAlignment="1">
      <alignment horizontal="left" vertical="top" wrapText="1"/>
    </xf>
    <xf numFmtId="0" fontId="40"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0" xfId="0" applyFont="1" applyFill="1" applyAlignment="1">
      <alignment horizontal="left" vertical="top" wrapText="1"/>
    </xf>
    <xf numFmtId="0" fontId="6" fillId="2" borderId="16"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33" fillId="0" borderId="0" xfId="0" applyFont="1" applyAlignment="1">
      <alignment horizontal="left" vertical="center" wrapText="1"/>
    </xf>
    <xf numFmtId="0" fontId="6" fillId="2" borderId="13" xfId="0" applyFont="1" applyFill="1" applyBorder="1" applyAlignment="1" applyProtection="1">
      <alignment horizontal="left" wrapText="1"/>
      <protection locked="0"/>
    </xf>
    <xf numFmtId="0" fontId="3" fillId="2" borderId="1" xfId="0" applyFont="1" applyFill="1" applyBorder="1" applyAlignment="1" applyProtection="1">
      <alignment horizontal="left" vertical="center"/>
      <protection locked="0"/>
    </xf>
    <xf numFmtId="0" fontId="3" fillId="2" borderId="1" xfId="0" applyFont="1" applyFill="1" applyBorder="1" applyAlignment="1">
      <alignment horizontal="left" vertical="center"/>
    </xf>
    <xf numFmtId="0" fontId="44" fillId="2" borderId="18" xfId="0" applyFont="1" applyFill="1" applyBorder="1" applyAlignment="1" applyProtection="1">
      <alignment horizontal="left" wrapText="1"/>
      <protection locked="0"/>
    </xf>
    <xf numFmtId="0" fontId="44" fillId="2" borderId="1" xfId="0" applyFont="1" applyFill="1" applyBorder="1" applyAlignment="1" applyProtection="1">
      <alignment horizontal="left" vertical="center"/>
      <protection locked="0"/>
    </xf>
    <xf numFmtId="0" fontId="39" fillId="2" borderId="0" xfId="0" applyFont="1" applyFill="1" applyAlignment="1" applyProtection="1">
      <alignment horizontal="left" vertical="center" wrapText="1"/>
      <protection locked="0"/>
    </xf>
    <xf numFmtId="0" fontId="40" fillId="2" borderId="13" xfId="0" applyFont="1" applyFill="1" applyBorder="1" applyAlignment="1">
      <alignment horizontal="left" vertical="top" wrapText="1"/>
    </xf>
    <xf numFmtId="0" fontId="40" fillId="2" borderId="14" xfId="0" applyFont="1" applyFill="1" applyBorder="1" applyAlignment="1">
      <alignment horizontal="left" vertical="top" wrapText="1"/>
    </xf>
    <xf numFmtId="0" fontId="40" fillId="2" borderId="17" xfId="0" applyFont="1" applyFill="1" applyBorder="1" applyAlignment="1">
      <alignment horizontal="left" vertical="top" wrapText="1"/>
    </xf>
    <xf numFmtId="0" fontId="40" fillId="2" borderId="18" xfId="0" applyFont="1" applyFill="1" applyBorder="1" applyAlignment="1">
      <alignment horizontal="left" vertical="top" wrapText="1"/>
    </xf>
    <xf numFmtId="0" fontId="40" fillId="2" borderId="19" xfId="0" applyFont="1" applyFill="1" applyBorder="1" applyAlignment="1">
      <alignment horizontal="left" vertical="top" wrapText="1"/>
    </xf>
    <xf numFmtId="0" fontId="3" fillId="2" borderId="1" xfId="0" applyFont="1" applyFill="1" applyBorder="1" applyAlignment="1" applyProtection="1">
      <alignment horizontal="left" wrapText="1"/>
      <protection locked="0"/>
    </xf>
    <xf numFmtId="0" fontId="33" fillId="0" borderId="0" xfId="0" applyFont="1" applyAlignment="1">
      <alignment horizontal="left" vertical="center"/>
    </xf>
    <xf numFmtId="0" fontId="9" fillId="2" borderId="28"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 xfId="0" applyFont="1" applyFill="1" applyBorder="1" applyAlignment="1">
      <alignment horizontal="left" vertical="top" wrapText="1"/>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3" fontId="0" fillId="4" borderId="1" xfId="0" applyNumberFormat="1" applyFill="1" applyBorder="1" applyAlignment="1" applyProtection="1">
      <alignment horizontal="center" vertical="center"/>
      <protection locked="0"/>
    </xf>
    <xf numFmtId="0" fontId="39" fillId="2" borderId="29" xfId="0" applyFont="1" applyFill="1" applyBorder="1" applyAlignment="1" applyProtection="1">
      <alignment horizontal="center" vertical="center" wrapText="1"/>
      <protection locked="0"/>
    </xf>
  </cellXfs>
  <cellStyles count="58">
    <cellStyle name="20% - Accent1 2" xfId="3" xr:uid="{AAAC06B0-B144-4F4E-8852-54A99C651102}"/>
    <cellStyle name="20% - Accent2 2" xfId="4" xr:uid="{0509A802-5B1F-426C-9713-B4C1A29078A6}"/>
    <cellStyle name="20% - Accent3 2" xfId="5" xr:uid="{B172E8C9-F045-421E-A049-C9CBB586407A}"/>
    <cellStyle name="20% - Accent4 2" xfId="6" xr:uid="{07871F3B-AB53-4B39-B990-2EEE26380C85}"/>
    <cellStyle name="20% - Accent5 2" xfId="7" xr:uid="{5B5AAD57-19A6-45BA-B446-31F02DDC454B}"/>
    <cellStyle name="20% - Accent6 2" xfId="8" xr:uid="{8994B27A-5974-445B-A9A5-E7AB3941DB00}"/>
    <cellStyle name="40% - Accent1 2" xfId="9" xr:uid="{4135AAB6-59C0-405A-B07D-E8D464F242D2}"/>
    <cellStyle name="40% - Accent2 2" xfId="10" xr:uid="{AF40B542-B27B-42D8-9A73-8485ECF764F3}"/>
    <cellStyle name="40% - Accent3 2" xfId="11" xr:uid="{0CE34EC1-7791-447F-BF85-79A178E7BFA3}"/>
    <cellStyle name="40% - Accent4 2" xfId="12" xr:uid="{8E18F426-9CDA-4D68-93E3-75F3E19EDDFB}"/>
    <cellStyle name="40% - Accent5 2" xfId="13" xr:uid="{BE6D89D9-37F2-41CA-8316-2B1DBAE5B7C3}"/>
    <cellStyle name="40% - Accent6 2" xfId="14" xr:uid="{54DB46EE-E70A-424D-A63F-A873F2384EB3}"/>
    <cellStyle name="60% - Accent1 2" xfId="15" xr:uid="{7F3DDF52-5F59-434E-8EA9-5387080BA978}"/>
    <cellStyle name="60% - Accent2 2" xfId="16" xr:uid="{8333F934-2504-4686-BF47-A57363B69C06}"/>
    <cellStyle name="60% - Accent3 2" xfId="17" xr:uid="{1572C8B3-BA1B-475E-BB81-CDB37733D55C}"/>
    <cellStyle name="60% - Accent4 2" xfId="18" xr:uid="{4E31EAA5-87C2-46A4-9CE5-C096B45CD2AB}"/>
    <cellStyle name="60% - Accent5 2" xfId="19" xr:uid="{2037B201-DE22-4147-A530-A550338BA33A}"/>
    <cellStyle name="60% - Accent6 2" xfId="20" xr:uid="{2FE7CC6B-4093-4464-9912-6D6449CACEB6}"/>
    <cellStyle name="Accent1 2" xfId="21" xr:uid="{89A5A611-4539-42E9-93B7-A9FE982F9778}"/>
    <cellStyle name="Accent2 2" xfId="22" xr:uid="{2035FCF3-E198-41D6-9ADC-53DDB4751955}"/>
    <cellStyle name="Accent3 2" xfId="23" xr:uid="{F2E1D41E-8F47-4C82-A65E-8AF09598F499}"/>
    <cellStyle name="Accent4 2" xfId="24" xr:uid="{EC584C94-58FB-4C44-A08F-06D17935E272}"/>
    <cellStyle name="Accent5 2" xfId="25" xr:uid="{AA2837D0-F676-4DC5-9029-DCEB5BFB26A2}"/>
    <cellStyle name="Accent6 2" xfId="26" xr:uid="{D96BF2E4-A0D2-46B9-8BD4-09EB60CE0097}"/>
    <cellStyle name="Bad 2" xfId="27" xr:uid="{5607CFE1-96B5-4AD0-B59B-395D8DE6777D}"/>
    <cellStyle name="Calculation 2" xfId="28" xr:uid="{FDA72BB3-84B5-4F48-B262-49B5594889D6}"/>
    <cellStyle name="Check Cell 2" xfId="29" xr:uid="{20F7C3B2-D488-4D5B-AC1F-BDDC1C7DCAE4}"/>
    <cellStyle name="Comma 2" xfId="30" xr:uid="{063B6141-F523-49D3-A5D6-08C7196A5898}"/>
    <cellStyle name="Comma 3" xfId="31" xr:uid="{F3D861EE-5EFD-497E-BE10-383324904433}"/>
    <cellStyle name="Currency 2" xfId="32" xr:uid="{3D4F0C15-AD69-46A2-9CA0-78E448C686D4}"/>
    <cellStyle name="Currency 3" xfId="33" xr:uid="{DCBC67D7-36C4-4867-8A0B-25283F3D1B7F}"/>
    <cellStyle name="default" xfId="34" xr:uid="{EC3AC5A4-EB54-4FE3-BB03-1536D0EA5CCE}"/>
    <cellStyle name="Explanatory Text 2" xfId="35" xr:uid="{C0125978-FDCF-4630-8D09-2CB0362C4699}"/>
    <cellStyle name="Good 2" xfId="36" xr:uid="{55F6B905-2E6C-4F9A-915D-A5218C5F19CB}"/>
    <cellStyle name="Heading 1 2" xfId="37" xr:uid="{32B3BE48-E234-4AAE-A0B9-77EF29403004}"/>
    <cellStyle name="Heading 2 2" xfId="38" xr:uid="{CBE2DF23-D3EC-4FA4-B5CB-71B8FDB74A72}"/>
    <cellStyle name="Heading 3 2" xfId="39" xr:uid="{6D308980-DD32-4129-9114-76E27E0FE144}"/>
    <cellStyle name="Heading 4 2" xfId="40" xr:uid="{060FADBE-6E3B-465C-941E-B564C670A285}"/>
    <cellStyle name="Hyperkobling" xfId="56" builtinId="8"/>
    <cellStyle name="Input 2" xfId="41" xr:uid="{57D57E50-C588-4ABB-B880-D4D42E05DEDB}"/>
    <cellStyle name="Komma" xfId="57" builtinId="3"/>
    <cellStyle name="Linked Cell 2" xfId="42" xr:uid="{52C1DBDC-4E75-4F77-AA20-9A83D4042C54}"/>
    <cellStyle name="Locked" xfId="43" xr:uid="{AC8F64BE-1207-4696-9765-8AF10D9CFD74}"/>
    <cellStyle name="Neutral 2" xfId="44" xr:uid="{F5F9A5A0-6CE6-454B-BA14-288203346C54}"/>
    <cellStyle name="Normal" xfId="0" builtinId="0"/>
    <cellStyle name="Normal 2" xfId="2" xr:uid="{E85FCA6A-7CB4-466C-9BD8-BA00CE2F1B6A}"/>
    <cellStyle name="Normal 3" xfId="45" xr:uid="{8CD42632-36F0-42E5-92FB-57FB657D31F6}"/>
    <cellStyle name="Note 2" xfId="46" xr:uid="{C3B61555-331B-4EBE-AE29-837F465A1114}"/>
    <cellStyle name="Output 2" xfId="47" xr:uid="{E0946A4F-EE5F-426E-ADA4-BE50ADB7BDBB}"/>
    <cellStyle name="Percent 2" xfId="48" xr:uid="{0888D25D-D3B3-4748-8EE7-68C897DF3BD5}"/>
    <cellStyle name="Percent 2 2" xfId="49" xr:uid="{CAD522CC-A367-4EFA-993B-C7525D1E2D16}"/>
    <cellStyle name="Percent 3" xfId="50" xr:uid="{CCDD6243-4FCE-44D0-89C5-FBD82B0FB87C}"/>
    <cellStyle name="Percent 4" xfId="51" xr:uid="{9B44D725-5AB4-4314-A548-479161007C53}"/>
    <cellStyle name="Percent 5" xfId="52" xr:uid="{EDBE970F-9DBB-4C6D-BC76-03724D5F61CD}"/>
    <cellStyle name="Prosent" xfId="1" builtinId="5"/>
    <cellStyle name="Title 2" xfId="53" xr:uid="{044DDE7F-DF0D-4505-9B7A-96A57E698E89}"/>
    <cellStyle name="Total 2" xfId="54" xr:uid="{01E2FF1A-ADF9-4635-A812-78EBDC8219FD}"/>
    <cellStyle name="Warning Text 2" xfId="55" xr:uid="{6DCFB1CE-5640-497D-9966-EF6EEEB42FCA}"/>
  </cellStyles>
  <dxfs count="0"/>
  <tableStyles count="0" defaultTableStyle="TableStyleMedium2" defaultPivotStyle="PivotStyleLight16"/>
  <colors>
    <mruColors>
      <color rgb="FF00778B"/>
      <color rgb="FFD6EBEE"/>
      <color rgb="FF9593CF"/>
      <color rgb="FFEAE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511969</xdr:colOff>
      <xdr:row>0</xdr:row>
      <xdr:rowOff>107156</xdr:rowOff>
    </xdr:from>
    <xdr:to>
      <xdr:col>10</xdr:col>
      <xdr:colOff>149225</xdr:colOff>
      <xdr:row>3</xdr:row>
      <xdr:rowOff>21590</xdr:rowOff>
    </xdr:to>
    <xdr:pic>
      <xdr:nvPicPr>
        <xdr:cNvPr id="2" name="Bilde 1">
          <a:extLst>
            <a:ext uri="{FF2B5EF4-FFF2-40B4-BE49-F238E27FC236}">
              <a16:creationId xmlns:a16="http://schemas.microsoft.com/office/drawing/2014/main" id="{E81E47B9-BE6A-4113-8594-90A8D6939E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0719" y="107156"/>
          <a:ext cx="2911475" cy="974090"/>
        </a:xfrm>
        <a:prstGeom prst="rect">
          <a:avLst/>
        </a:prstGeom>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03F3-DFFC-41E1-B845-876A7F948B8A}">
  <dimension ref="B2:P37"/>
  <sheetViews>
    <sheetView showGridLines="0" zoomScaleNormal="100" workbookViewId="0">
      <selection activeCell="B2" sqref="B2"/>
    </sheetView>
  </sheetViews>
  <sheetFormatPr baseColWidth="10" defaultColWidth="11.42578125" defaultRowHeight="15" x14ac:dyDescent="0.25"/>
  <cols>
    <col min="1" max="1" width="5.42578125" customWidth="1"/>
    <col min="2" max="2" width="26.140625" customWidth="1"/>
    <col min="3" max="3" width="12.85546875" customWidth="1"/>
    <col min="10" max="10" width="14.85546875" customWidth="1"/>
  </cols>
  <sheetData>
    <row r="2" spans="2:16" ht="42" x14ac:dyDescent="0.65">
      <c r="B2" s="44" t="s">
        <v>0</v>
      </c>
    </row>
    <row r="3" spans="2:16" ht="26.25" x14ac:dyDescent="0.4">
      <c r="B3" s="45" t="s">
        <v>1</v>
      </c>
    </row>
    <row r="5" spans="2:16" ht="39.75" customHeight="1" x14ac:dyDescent="0.25">
      <c r="B5" s="106" t="s">
        <v>2</v>
      </c>
      <c r="C5" s="107"/>
      <c r="D5" s="107"/>
      <c r="E5" s="107"/>
      <c r="F5" s="107"/>
      <c r="G5" s="107"/>
      <c r="H5" s="107"/>
      <c r="I5" s="107"/>
      <c r="J5" s="107"/>
      <c r="K5" s="107"/>
      <c r="L5" s="108"/>
      <c r="M5" s="11"/>
      <c r="N5" s="11"/>
      <c r="O5" s="11"/>
      <c r="P5" s="11"/>
    </row>
    <row r="6" spans="2:16" ht="39.75" customHeight="1" x14ac:dyDescent="0.25">
      <c r="B6" s="109"/>
      <c r="C6" s="110"/>
      <c r="D6" s="110"/>
      <c r="E6" s="110"/>
      <c r="F6" s="110"/>
      <c r="G6" s="110"/>
      <c r="H6" s="110"/>
      <c r="I6" s="110"/>
      <c r="J6" s="110"/>
      <c r="K6" s="110"/>
      <c r="L6" s="111"/>
      <c r="M6" s="11"/>
      <c r="N6" s="12"/>
      <c r="O6" s="11"/>
      <c r="P6" s="11"/>
    </row>
    <row r="7" spans="2:16" ht="39.75" customHeight="1" x14ac:dyDescent="0.25">
      <c r="B7" s="109"/>
      <c r="C7" s="110"/>
      <c r="D7" s="110"/>
      <c r="E7" s="110"/>
      <c r="F7" s="110"/>
      <c r="G7" s="110"/>
      <c r="H7" s="110"/>
      <c r="I7" s="110"/>
      <c r="J7" s="110"/>
      <c r="K7" s="110"/>
      <c r="L7" s="111"/>
      <c r="M7" s="12"/>
      <c r="O7" s="12"/>
      <c r="P7" s="12"/>
    </row>
    <row r="8" spans="2:16" ht="39.75" customHeight="1" x14ac:dyDescent="0.25">
      <c r="B8" s="109"/>
      <c r="C8" s="110"/>
      <c r="D8" s="110"/>
      <c r="E8" s="110"/>
      <c r="F8" s="110"/>
      <c r="G8" s="110"/>
      <c r="H8" s="110"/>
      <c r="I8" s="110"/>
      <c r="J8" s="110"/>
      <c r="K8" s="110"/>
      <c r="L8" s="111"/>
      <c r="M8" s="12"/>
      <c r="N8" s="12"/>
      <c r="O8" s="12"/>
      <c r="P8" s="12"/>
    </row>
    <row r="9" spans="2:16" ht="39.75" customHeight="1" x14ac:dyDescent="0.25">
      <c r="B9" s="112"/>
      <c r="C9" s="113"/>
      <c r="D9" s="113"/>
      <c r="E9" s="113"/>
      <c r="F9" s="113"/>
      <c r="G9" s="113"/>
      <c r="H9" s="113"/>
      <c r="I9" s="113"/>
      <c r="J9" s="113"/>
      <c r="K9" s="113"/>
      <c r="L9" s="114"/>
      <c r="M9" s="12"/>
      <c r="N9" s="12"/>
      <c r="O9" s="12"/>
      <c r="P9" s="12"/>
    </row>
    <row r="10" spans="2:16" x14ac:dyDescent="0.25">
      <c r="B10" s="10"/>
      <c r="D10" s="13"/>
      <c r="E10" s="12"/>
      <c r="F10" s="12"/>
      <c r="G10" s="12"/>
      <c r="H10" s="12"/>
      <c r="I10" s="12"/>
      <c r="J10" s="12"/>
      <c r="K10" s="12"/>
      <c r="L10" s="12"/>
      <c r="M10" s="12"/>
      <c r="N10" s="12"/>
      <c r="O10" s="12"/>
      <c r="P10" s="12"/>
    </row>
    <row r="11" spans="2:16" x14ac:dyDescent="0.25">
      <c r="B11" s="15" t="s">
        <v>3</v>
      </c>
      <c r="D11" s="13"/>
      <c r="E11" s="13"/>
      <c r="F11" s="13"/>
      <c r="G11" s="13"/>
      <c r="H11" s="13"/>
      <c r="I11" s="13"/>
      <c r="J11" s="13"/>
      <c r="K11" s="13"/>
      <c r="L11" s="13"/>
      <c r="M11" s="12"/>
      <c r="N11" s="12"/>
      <c r="O11" s="12"/>
      <c r="P11" s="12"/>
    </row>
    <row r="12" spans="2:16" x14ac:dyDescent="0.25">
      <c r="D12" s="13"/>
      <c r="E12" s="13"/>
      <c r="F12" s="13"/>
      <c r="G12" s="13"/>
      <c r="H12" s="13"/>
      <c r="I12" s="13"/>
      <c r="J12" s="13"/>
      <c r="K12" s="13"/>
      <c r="L12" s="13"/>
    </row>
    <row r="13" spans="2:16" ht="15.75" customHeight="1" x14ac:dyDescent="0.25">
      <c r="B13" s="34" t="s">
        <v>4</v>
      </c>
      <c r="C13" s="115"/>
      <c r="D13" s="116"/>
      <c r="E13" s="116"/>
      <c r="F13" s="116"/>
      <c r="G13" s="117"/>
      <c r="H13" s="13"/>
      <c r="I13" s="13"/>
      <c r="J13" s="13"/>
      <c r="K13" s="13"/>
      <c r="L13" s="13"/>
      <c r="N13" s="14"/>
    </row>
    <row r="14" spans="2:16" ht="15.75" customHeight="1" x14ac:dyDescent="0.25">
      <c r="B14" s="18" t="s">
        <v>5</v>
      </c>
      <c r="C14" s="115" t="s">
        <v>6</v>
      </c>
      <c r="D14" s="116"/>
      <c r="E14" s="116"/>
      <c r="F14" s="116"/>
      <c r="G14" s="117"/>
      <c r="H14" s="13"/>
      <c r="I14" s="13"/>
      <c r="J14" s="13"/>
      <c r="K14" s="13"/>
      <c r="L14" s="13"/>
    </row>
    <row r="15" spans="2:16" ht="15.75" customHeight="1" x14ac:dyDescent="0.25">
      <c r="B15" s="19" t="s">
        <v>7</v>
      </c>
      <c r="C15" s="115"/>
      <c r="D15" s="116"/>
      <c r="E15" s="116"/>
      <c r="F15" s="116"/>
      <c r="G15" s="117"/>
      <c r="H15" s="13"/>
      <c r="I15" s="13"/>
      <c r="J15" s="13"/>
      <c r="K15" s="13"/>
      <c r="L15" s="13"/>
    </row>
    <row r="16" spans="2:16" ht="15.75" customHeight="1" x14ac:dyDescent="0.25">
      <c r="B16" s="20"/>
      <c r="C16" s="10"/>
      <c r="D16" s="13"/>
      <c r="E16" s="13"/>
      <c r="F16" s="13"/>
      <c r="G16" s="13"/>
      <c r="H16" s="13"/>
      <c r="I16" s="13"/>
      <c r="J16" s="13"/>
      <c r="K16" s="13"/>
      <c r="L16" s="13"/>
    </row>
    <row r="17" spans="2:12" ht="15.75" customHeight="1" x14ac:dyDescent="0.25">
      <c r="D17" s="13"/>
      <c r="E17" s="13"/>
      <c r="F17" s="13"/>
      <c r="G17" s="13"/>
      <c r="H17" s="13"/>
      <c r="I17" s="13"/>
      <c r="J17" s="13"/>
      <c r="K17" s="13"/>
      <c r="L17" s="13"/>
    </row>
    <row r="18" spans="2:12" ht="15.75" x14ac:dyDescent="0.25">
      <c r="B18" s="101" t="s">
        <v>8</v>
      </c>
      <c r="C18" s="47"/>
      <c r="D18" s="47"/>
      <c r="E18" s="47"/>
      <c r="F18" s="47"/>
      <c r="G18" s="47"/>
      <c r="H18" s="47"/>
      <c r="I18" s="47"/>
      <c r="J18" s="47"/>
      <c r="K18" s="47"/>
      <c r="L18" s="48"/>
    </row>
    <row r="19" spans="2:12" x14ac:dyDescent="0.25">
      <c r="B19" s="49" t="s">
        <v>9</v>
      </c>
      <c r="C19" s="50"/>
      <c r="D19" s="50"/>
      <c r="E19" s="50"/>
      <c r="F19" s="50"/>
      <c r="G19" s="50"/>
      <c r="H19" s="50"/>
      <c r="I19" s="50"/>
      <c r="J19" s="50"/>
      <c r="K19" s="50"/>
      <c r="L19" s="51"/>
    </row>
    <row r="20" spans="2:12" x14ac:dyDescent="0.25">
      <c r="B20" s="90" t="s">
        <v>10</v>
      </c>
      <c r="C20" s="52"/>
      <c r="D20" s="52"/>
      <c r="E20" s="52"/>
      <c r="F20" s="52"/>
      <c r="G20" s="52"/>
      <c r="H20" s="52"/>
      <c r="I20" s="55"/>
      <c r="J20" s="55"/>
      <c r="K20" s="55"/>
      <c r="L20" s="55"/>
    </row>
    <row r="21" spans="2:12" x14ac:dyDescent="0.25">
      <c r="B21" s="54"/>
      <c r="C21" s="55"/>
      <c r="D21" s="55"/>
      <c r="E21" s="55"/>
      <c r="F21" s="55"/>
      <c r="G21" s="55"/>
      <c r="H21" s="55"/>
      <c r="I21" s="55"/>
      <c r="J21" s="55"/>
      <c r="K21" s="55"/>
      <c r="L21" s="51"/>
    </row>
    <row r="22" spans="2:12" x14ac:dyDescent="0.25">
      <c r="B22" s="49" t="s">
        <v>11</v>
      </c>
      <c r="C22" s="55"/>
      <c r="D22" s="55"/>
      <c r="E22" s="55"/>
      <c r="F22" s="55"/>
      <c r="G22" s="55"/>
      <c r="H22" s="55"/>
      <c r="I22" s="55"/>
      <c r="J22" s="55"/>
      <c r="K22" s="55"/>
      <c r="L22" s="51"/>
    </row>
    <row r="23" spans="2:12" x14ac:dyDescent="0.25">
      <c r="B23" s="90" t="s">
        <v>12</v>
      </c>
      <c r="C23" s="52"/>
      <c r="D23" s="52"/>
      <c r="E23" s="52"/>
      <c r="F23" s="52"/>
      <c r="G23" s="52"/>
      <c r="H23" s="52"/>
      <c r="I23" s="52"/>
      <c r="J23" s="52"/>
      <c r="K23" s="52"/>
      <c r="L23" s="53"/>
    </row>
    <row r="24" spans="2:12" x14ac:dyDescent="0.25">
      <c r="B24" s="90" t="s">
        <v>13</v>
      </c>
      <c r="C24" s="52"/>
      <c r="D24" s="52"/>
      <c r="E24" s="52"/>
      <c r="F24" s="52"/>
      <c r="G24" s="52"/>
      <c r="H24" s="52"/>
      <c r="I24" s="52"/>
      <c r="J24" s="52"/>
      <c r="K24" s="52"/>
      <c r="L24" s="53"/>
    </row>
    <row r="25" spans="2:12" x14ac:dyDescent="0.25">
      <c r="B25" s="90" t="s">
        <v>14</v>
      </c>
      <c r="C25" s="56"/>
      <c r="D25" s="56"/>
      <c r="E25" s="56"/>
      <c r="F25" s="56"/>
      <c r="G25" s="56"/>
      <c r="H25" s="56"/>
      <c r="I25" s="56"/>
      <c r="J25" s="56"/>
      <c r="K25" s="56"/>
      <c r="L25" s="57"/>
    </row>
    <row r="26" spans="2:12" x14ac:dyDescent="0.25">
      <c r="B26" s="90" t="s">
        <v>15</v>
      </c>
      <c r="C26" s="56"/>
      <c r="D26" s="56"/>
      <c r="E26" s="56"/>
      <c r="F26" s="56"/>
      <c r="G26" s="56"/>
      <c r="H26" s="56"/>
      <c r="I26" s="56"/>
      <c r="J26" s="56"/>
      <c r="K26" s="56"/>
      <c r="L26" s="57"/>
    </row>
    <row r="27" spans="2:12" x14ac:dyDescent="0.25">
      <c r="B27" s="90" t="s">
        <v>16</v>
      </c>
      <c r="C27" s="52"/>
      <c r="D27" s="52"/>
      <c r="E27" s="52"/>
      <c r="F27" s="52"/>
      <c r="G27" s="52"/>
      <c r="H27" s="52"/>
      <c r="I27" s="52"/>
      <c r="J27" s="52"/>
      <c r="K27" s="52"/>
      <c r="L27" s="53"/>
    </row>
    <row r="28" spans="2:12" x14ac:dyDescent="0.25">
      <c r="B28" s="54"/>
      <c r="C28" s="55"/>
      <c r="D28" s="55"/>
      <c r="E28" s="55"/>
      <c r="F28" s="55"/>
      <c r="G28" s="55"/>
      <c r="H28" s="55"/>
      <c r="I28" s="55"/>
      <c r="J28" s="55"/>
      <c r="K28" s="55"/>
      <c r="L28" s="51"/>
    </row>
    <row r="29" spans="2:12" x14ac:dyDescent="0.25">
      <c r="B29" s="54"/>
      <c r="C29" s="55"/>
      <c r="D29" s="55"/>
      <c r="E29" s="55"/>
      <c r="F29" s="55"/>
      <c r="G29" s="55"/>
      <c r="H29" s="55"/>
      <c r="I29" s="55"/>
      <c r="J29" s="55"/>
      <c r="K29" s="55"/>
      <c r="L29" s="51"/>
    </row>
    <row r="30" spans="2:12" x14ac:dyDescent="0.25">
      <c r="B30" s="49" t="s">
        <v>17</v>
      </c>
      <c r="C30" s="90"/>
      <c r="D30" s="90"/>
      <c r="E30" s="90"/>
      <c r="F30" s="90"/>
      <c r="G30" s="90"/>
      <c r="H30" s="90"/>
      <c r="I30" s="90"/>
      <c r="J30" s="52"/>
      <c r="K30" s="52"/>
      <c r="L30" s="53"/>
    </row>
    <row r="31" spans="2:12" x14ac:dyDescent="0.25">
      <c r="B31" s="90" t="s">
        <v>18</v>
      </c>
      <c r="C31" s="90"/>
      <c r="D31" s="90"/>
      <c r="E31" s="90"/>
      <c r="F31" s="90"/>
      <c r="G31" s="90"/>
      <c r="H31" s="90"/>
      <c r="I31" s="90"/>
      <c r="J31" s="52"/>
      <c r="K31" s="52"/>
      <c r="L31" s="53"/>
    </row>
    <row r="32" spans="2:12" x14ac:dyDescent="0.25">
      <c r="B32" s="54"/>
      <c r="C32" s="90"/>
      <c r="D32" s="90"/>
      <c r="E32" s="90"/>
      <c r="F32" s="90"/>
      <c r="G32" s="90"/>
      <c r="H32" s="90"/>
      <c r="I32" s="90"/>
      <c r="J32" s="52"/>
      <c r="K32" s="52"/>
      <c r="L32" s="53"/>
    </row>
    <row r="33" spans="2:12" x14ac:dyDescent="0.25">
      <c r="B33" s="54" t="s">
        <v>19</v>
      </c>
      <c r="C33" s="55"/>
      <c r="D33" s="55"/>
      <c r="E33" s="55"/>
      <c r="F33" s="55"/>
      <c r="G33" s="55"/>
      <c r="H33" s="55"/>
      <c r="I33" s="55"/>
      <c r="J33" s="55"/>
      <c r="K33" s="55"/>
      <c r="L33" s="51"/>
    </row>
    <row r="34" spans="2:12" x14ac:dyDescent="0.25">
      <c r="C34" s="55"/>
      <c r="D34" s="55"/>
      <c r="E34" s="55"/>
      <c r="F34" s="55"/>
      <c r="G34" s="55"/>
      <c r="H34" s="55"/>
      <c r="I34" s="55"/>
      <c r="J34" s="55"/>
      <c r="K34" s="55"/>
      <c r="L34" s="51"/>
    </row>
    <row r="35" spans="2:12" x14ac:dyDescent="0.25">
      <c r="C35" s="58"/>
      <c r="D35" s="58"/>
      <c r="E35" s="58"/>
      <c r="F35" s="58"/>
      <c r="G35" s="58"/>
      <c r="H35" s="58"/>
      <c r="I35" s="58"/>
      <c r="J35" s="58"/>
      <c r="K35" s="58"/>
      <c r="L35" s="59"/>
    </row>
    <row r="36" spans="2:12" x14ac:dyDescent="0.25">
      <c r="C36" s="55"/>
      <c r="D36" s="55"/>
      <c r="E36" s="55"/>
      <c r="F36" s="55"/>
      <c r="G36" s="55"/>
      <c r="H36" s="55"/>
      <c r="I36" s="55"/>
      <c r="J36" s="55"/>
      <c r="K36" s="55"/>
      <c r="L36" s="51"/>
    </row>
    <row r="37" spans="2:12" x14ac:dyDescent="0.25">
      <c r="C37" s="55"/>
      <c r="D37" s="55"/>
      <c r="E37" s="55"/>
      <c r="F37" s="55"/>
      <c r="G37" s="55"/>
      <c r="H37" s="55"/>
      <c r="I37" s="55"/>
      <c r="J37" s="55"/>
      <c r="K37" s="55"/>
      <c r="L37" s="51"/>
    </row>
  </sheetData>
  <mergeCells count="4">
    <mergeCell ref="B5:L9"/>
    <mergeCell ref="C13:G13"/>
    <mergeCell ref="C14:G14"/>
    <mergeCell ref="C15:G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BE38B-BA79-47C1-A573-E53D65C29FE5}">
  <sheetPr>
    <tabColor rgb="FFD6EBEE"/>
  </sheetPr>
  <dimension ref="A1:T31"/>
  <sheetViews>
    <sheetView showGridLines="0" tabSelected="1" zoomScaleNormal="100" workbookViewId="0">
      <selection activeCell="H12" sqref="H12"/>
    </sheetView>
  </sheetViews>
  <sheetFormatPr baseColWidth="10" defaultColWidth="11.42578125" defaultRowHeight="15" x14ac:dyDescent="0.25"/>
  <cols>
    <col min="2" max="2" width="18.5703125" bestFit="1" customWidth="1"/>
    <col min="3" max="9" width="13.85546875" customWidth="1"/>
  </cols>
  <sheetData>
    <row r="1" spans="1:20" x14ac:dyDescent="0.25">
      <c r="A1" s="6" t="s">
        <v>3</v>
      </c>
    </row>
    <row r="2" spans="1:20" ht="23.25" x14ac:dyDescent="0.25">
      <c r="B2" s="125" t="str">
        <f>'Cover page'!B20</f>
        <v>1. Quantification of the eligible patient population</v>
      </c>
      <c r="C2" s="125"/>
      <c r="D2" s="125"/>
      <c r="E2" s="125"/>
      <c r="F2" s="125"/>
      <c r="G2" s="125"/>
      <c r="H2" s="125"/>
    </row>
    <row r="3" spans="1:20" x14ac:dyDescent="0.25">
      <c r="B3" s="118" t="s">
        <v>20</v>
      </c>
      <c r="C3" s="118"/>
      <c r="D3" s="118"/>
      <c r="E3" s="118"/>
      <c r="F3" s="118"/>
      <c r="G3" s="118"/>
      <c r="H3" s="118"/>
      <c r="I3" s="118"/>
      <c r="J3" s="118"/>
      <c r="K3" s="118"/>
      <c r="L3" s="118"/>
    </row>
    <row r="4" spans="1:20" x14ac:dyDescent="0.25">
      <c r="B4" s="118"/>
      <c r="C4" s="118"/>
      <c r="D4" s="118"/>
      <c r="E4" s="118"/>
      <c r="F4" s="118"/>
      <c r="G4" s="118"/>
      <c r="H4" s="118"/>
      <c r="I4" s="118"/>
      <c r="J4" s="118"/>
      <c r="K4" s="118"/>
      <c r="L4" s="118"/>
    </row>
    <row r="5" spans="1:20" x14ac:dyDescent="0.25">
      <c r="B5" s="118"/>
      <c r="C5" s="118"/>
      <c r="D5" s="118"/>
      <c r="E5" s="118"/>
      <c r="F5" s="118"/>
      <c r="G5" s="118"/>
      <c r="H5" s="118"/>
      <c r="I5" s="118"/>
      <c r="J5" s="118"/>
      <c r="K5" s="118"/>
      <c r="L5" s="118"/>
    </row>
    <row r="6" spans="1:20" x14ac:dyDescent="0.25">
      <c r="B6" s="118"/>
      <c r="C6" s="118"/>
      <c r="D6" s="118"/>
      <c r="E6" s="118"/>
      <c r="F6" s="118"/>
      <c r="G6" s="118"/>
      <c r="H6" s="118"/>
      <c r="I6" s="118"/>
      <c r="J6" s="118"/>
      <c r="K6" s="118"/>
      <c r="L6" s="118"/>
    </row>
    <row r="7" spans="1:20" x14ac:dyDescent="0.25">
      <c r="B7" s="118"/>
      <c r="C7" s="118"/>
      <c r="D7" s="118"/>
      <c r="E7" s="118"/>
      <c r="F7" s="118"/>
      <c r="G7" s="118"/>
      <c r="H7" s="118"/>
      <c r="I7" s="118"/>
      <c r="J7" s="118"/>
      <c r="K7" s="118"/>
      <c r="L7" s="118"/>
    </row>
    <row r="9" spans="1:20" x14ac:dyDescent="0.25">
      <c r="B9" s="9" t="s">
        <v>21</v>
      </c>
      <c r="C9" s="24"/>
      <c r="D9" s="24"/>
      <c r="E9" s="24"/>
      <c r="F9" s="24"/>
      <c r="G9" s="24"/>
    </row>
    <row r="10" spans="1:20" x14ac:dyDescent="0.25">
      <c r="B10" s="129"/>
      <c r="C10" s="130"/>
      <c r="D10" s="130"/>
      <c r="E10" s="65">
        <f t="shared" ref="E10" ca="1" si="0">YEAR(TODAY())+1</f>
        <v>2025</v>
      </c>
      <c r="F10" s="104">
        <f ca="1">E10+1</f>
        <v>2026</v>
      </c>
      <c r="G10" s="104">
        <f t="shared" ref="G10:I10" ca="1" si="1">F10+1</f>
        <v>2027</v>
      </c>
      <c r="H10" s="104">
        <f t="shared" ca="1" si="1"/>
        <v>2028</v>
      </c>
      <c r="I10" s="33">
        <f t="shared" ca="1" si="1"/>
        <v>2029</v>
      </c>
      <c r="J10" s="119" t="s">
        <v>22</v>
      </c>
      <c r="K10" s="120"/>
      <c r="L10" s="120"/>
      <c r="M10" s="120"/>
      <c r="N10" s="120"/>
      <c r="O10" s="120"/>
      <c r="P10" s="120"/>
      <c r="Q10" s="120"/>
      <c r="R10" s="120"/>
      <c r="S10" s="120"/>
      <c r="T10" s="121"/>
    </row>
    <row r="11" spans="1:20" ht="35.25" customHeight="1" x14ac:dyDescent="0.25">
      <c r="B11" s="126" t="s">
        <v>23</v>
      </c>
      <c r="C11" s="127"/>
      <c r="D11" s="128"/>
      <c r="E11" s="23">
        <v>0</v>
      </c>
      <c r="F11" s="23">
        <v>0</v>
      </c>
      <c r="G11" s="23">
        <v>0</v>
      </c>
      <c r="H11" s="23">
        <v>0</v>
      </c>
      <c r="I11" s="23">
        <v>0</v>
      </c>
      <c r="J11" s="122"/>
      <c r="K11" s="123"/>
      <c r="L11" s="123"/>
      <c r="M11" s="123"/>
      <c r="N11" s="123"/>
      <c r="O11" s="123"/>
      <c r="P11" s="123"/>
      <c r="Q11" s="123"/>
      <c r="R11" s="123"/>
      <c r="S11" s="123"/>
      <c r="T11" s="124"/>
    </row>
    <row r="31" spans="6:6" x14ac:dyDescent="0.25">
      <c r="F31" t="str">
        <f>Brand_name</f>
        <v>&lt;intervention&gt;</v>
      </c>
    </row>
  </sheetData>
  <mergeCells count="5">
    <mergeCell ref="B3:L7"/>
    <mergeCell ref="J10:T11"/>
    <mergeCell ref="B2:H2"/>
    <mergeCell ref="B11:D11"/>
    <mergeCell ref="B10:D10"/>
  </mergeCells>
  <phoneticPr fontId="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5C45-8B2E-435C-ACC0-7367F81B4041}">
  <sheetPr>
    <tabColor rgb="FF00778B"/>
  </sheetPr>
  <dimension ref="A1:S25"/>
  <sheetViews>
    <sheetView topLeftCell="A10" zoomScaleNormal="100" workbookViewId="0">
      <selection activeCell="D12" sqref="D12"/>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4" customWidth="1"/>
    <col min="9" max="22" width="10.7109375" style="1" customWidth="1"/>
    <col min="23" max="16384" width="10.85546875" style="1"/>
  </cols>
  <sheetData>
    <row r="1" spans="1:14" ht="21" x14ac:dyDescent="0.25">
      <c r="A1" s="6" t="s">
        <v>3</v>
      </c>
      <c r="C1" s="144" t="str">
        <f>'Cover page'!B23</f>
        <v>2.1 .1 Budgetary consequences related to medical devices/products financed by the Regional Health Authorities : Number of patients</v>
      </c>
      <c r="D1" s="144"/>
      <c r="E1" s="144"/>
      <c r="F1" s="144"/>
      <c r="G1" s="144"/>
      <c r="H1" s="144"/>
    </row>
    <row r="3" spans="1:14" x14ac:dyDescent="0.25">
      <c r="C3" s="9" t="s">
        <v>21</v>
      </c>
      <c r="D3" s="1"/>
      <c r="E3" s="1"/>
      <c r="F3" s="1"/>
      <c r="G3" s="1"/>
      <c r="H3" s="1"/>
    </row>
    <row r="4" spans="1:14" x14ac:dyDescent="0.25">
      <c r="C4" s="132"/>
      <c r="D4" s="84" t="s">
        <v>24</v>
      </c>
      <c r="E4" s="84" t="s">
        <v>25</v>
      </c>
      <c r="F4" s="84" t="s">
        <v>26</v>
      </c>
      <c r="G4" s="1"/>
      <c r="H4" s="1"/>
    </row>
    <row r="5" spans="1:14" x14ac:dyDescent="0.25">
      <c r="C5" s="133"/>
      <c r="D5" s="31">
        <v>1</v>
      </c>
      <c r="E5" s="105">
        <v>1000</v>
      </c>
      <c r="F5" s="105">
        <v>500</v>
      </c>
      <c r="G5" s="1"/>
      <c r="H5" s="1"/>
    </row>
    <row r="6" spans="1:14" x14ac:dyDescent="0.25">
      <c r="C6" s="133"/>
      <c r="D6" s="31">
        <v>2</v>
      </c>
      <c r="E6" s="105">
        <v>0</v>
      </c>
      <c r="F6" s="105">
        <v>0</v>
      </c>
      <c r="G6" s="1"/>
      <c r="H6" s="1"/>
    </row>
    <row r="7" spans="1:14" x14ac:dyDescent="0.25">
      <c r="C7" s="133"/>
      <c r="D7" s="31">
        <v>3</v>
      </c>
      <c r="E7" s="105">
        <v>0</v>
      </c>
      <c r="F7" s="105">
        <v>0</v>
      </c>
      <c r="G7" s="1"/>
      <c r="H7" s="1"/>
    </row>
    <row r="8" spans="1:14" x14ac:dyDescent="0.25">
      <c r="C8" s="133"/>
      <c r="D8" s="31">
        <v>4</v>
      </c>
      <c r="E8" s="105">
        <v>0</v>
      </c>
      <c r="F8" s="105">
        <v>0</v>
      </c>
      <c r="G8" s="1"/>
      <c r="H8" s="1"/>
    </row>
    <row r="9" spans="1:14" x14ac:dyDescent="0.25">
      <c r="C9" s="134"/>
      <c r="D9" s="24">
        <v>5</v>
      </c>
      <c r="E9" s="105">
        <v>0</v>
      </c>
      <c r="F9" s="105">
        <v>0</v>
      </c>
      <c r="G9" s="1"/>
      <c r="H9" s="1"/>
    </row>
    <row r="10" spans="1:14" x14ac:dyDescent="0.25">
      <c r="C10" s="131"/>
      <c r="D10" s="131"/>
      <c r="E10" s="131"/>
      <c r="F10" s="131"/>
      <c r="G10" s="131"/>
      <c r="H10" s="131"/>
    </row>
    <row r="11" spans="1:14" x14ac:dyDescent="0.25">
      <c r="C11" s="5"/>
      <c r="D11" s="104">
        <f t="shared" ref="D11" ca="1" si="0">YEAR(TODAY())+1</f>
        <v>2025</v>
      </c>
      <c r="E11" s="104">
        <f ca="1">D11+1</f>
        <v>2026</v>
      </c>
      <c r="F11" s="104">
        <f t="shared" ref="F11:H11" ca="1" si="1">E11+1</f>
        <v>2027</v>
      </c>
      <c r="G11" s="104">
        <f t="shared" ca="1" si="1"/>
        <v>2028</v>
      </c>
      <c r="H11" s="104">
        <f t="shared" ca="1" si="1"/>
        <v>2029</v>
      </c>
    </row>
    <row r="12" spans="1:14" x14ac:dyDescent="0.25">
      <c r="A12" s="7"/>
      <c r="C12" s="36" t="s">
        <v>27</v>
      </c>
      <c r="D12" s="25">
        <f>'1. Patient population'!E11</f>
        <v>0</v>
      </c>
      <c r="E12" s="25">
        <f>'1. Patient population'!F11</f>
        <v>0</v>
      </c>
      <c r="F12" s="25">
        <f>'1. Patient population'!G11</f>
        <v>0</v>
      </c>
      <c r="G12" s="25">
        <f>'1. Patient population'!H11</f>
        <v>0</v>
      </c>
      <c r="H12" s="25">
        <f>'1. Patient population'!I11</f>
        <v>0</v>
      </c>
    </row>
    <row r="14" spans="1:14" x14ac:dyDescent="0.25">
      <c r="C14" s="131" t="s">
        <v>28</v>
      </c>
      <c r="D14" s="131"/>
      <c r="E14" s="131"/>
      <c r="F14" s="131"/>
      <c r="G14" s="131"/>
      <c r="H14" s="131"/>
    </row>
    <row r="15" spans="1:14" x14ac:dyDescent="0.25">
      <c r="C15" s="5"/>
      <c r="D15" s="104">
        <f t="shared" ref="D15" ca="1" si="2">YEAR(TODAY())+1</f>
        <v>2025</v>
      </c>
      <c r="E15" s="104">
        <f ca="1">D15+1</f>
        <v>2026</v>
      </c>
      <c r="F15" s="104">
        <f t="shared" ref="F15:H15" ca="1" si="3">E15+1</f>
        <v>2027</v>
      </c>
      <c r="G15" s="104">
        <f t="shared" ca="1" si="3"/>
        <v>2028</v>
      </c>
      <c r="H15" s="104">
        <f t="shared" ca="1" si="3"/>
        <v>2029</v>
      </c>
      <c r="I15" s="135" t="s">
        <v>29</v>
      </c>
      <c r="J15" s="136"/>
      <c r="K15" s="136"/>
      <c r="L15" s="136"/>
      <c r="M15" s="136"/>
      <c r="N15" s="137"/>
    </row>
    <row r="16" spans="1:14" x14ac:dyDescent="0.25">
      <c r="C16" s="37" t="str">
        <f>Brand_name</f>
        <v>&lt;intervention&gt;</v>
      </c>
      <c r="D16" s="25">
        <v>0</v>
      </c>
      <c r="E16" s="25">
        <v>100</v>
      </c>
      <c r="F16" s="25">
        <v>100</v>
      </c>
      <c r="G16" s="25">
        <v>100</v>
      </c>
      <c r="H16" s="25">
        <v>100</v>
      </c>
      <c r="I16" s="138"/>
      <c r="J16" s="139"/>
      <c r="K16" s="139"/>
      <c r="L16" s="139"/>
      <c r="M16" s="139"/>
      <c r="N16" s="140"/>
    </row>
    <row r="17" spans="3:19" x14ac:dyDescent="0.25">
      <c r="C17" s="38" t="s">
        <v>30</v>
      </c>
      <c r="D17" s="22">
        <v>0</v>
      </c>
      <c r="E17" s="22">
        <v>0</v>
      </c>
      <c r="F17" s="22">
        <f t="shared" ref="E17:H17" si="4">F12-F16</f>
        <v>-100</v>
      </c>
      <c r="G17" s="22">
        <f t="shared" si="4"/>
        <v>-100</v>
      </c>
      <c r="H17" s="22">
        <f t="shared" si="4"/>
        <v>-100</v>
      </c>
      <c r="I17" s="138"/>
      <c r="J17" s="139"/>
      <c r="K17" s="139"/>
      <c r="L17" s="139"/>
      <c r="M17" s="139"/>
      <c r="N17" s="140"/>
    </row>
    <row r="18" spans="3:19" x14ac:dyDescent="0.25">
      <c r="C18" s="16" t="str">
        <f>"Market share of "&amp;Brand_name&amp;" in new patients"</f>
        <v>Market share of &lt;intervention&gt; in new patients</v>
      </c>
      <c r="D18" s="17">
        <v>1</v>
      </c>
      <c r="E18" s="17">
        <v>1</v>
      </c>
      <c r="F18" s="17">
        <v>1</v>
      </c>
      <c r="G18" s="17">
        <v>1</v>
      </c>
      <c r="H18" s="17">
        <v>1</v>
      </c>
      <c r="I18" s="141"/>
      <c r="J18" s="142"/>
      <c r="K18" s="142"/>
      <c r="L18" s="142"/>
      <c r="M18" s="142"/>
      <c r="N18" s="143"/>
    </row>
    <row r="19" spans="3:19" x14ac:dyDescent="0.25">
      <c r="C19" s="145" t="s">
        <v>31</v>
      </c>
      <c r="D19" s="145"/>
      <c r="E19" s="145"/>
      <c r="F19" s="145"/>
      <c r="G19" s="145"/>
      <c r="H19" s="145"/>
    </row>
    <row r="21" spans="3:19" ht="14.45" customHeight="1" x14ac:dyDescent="0.25">
      <c r="C21" s="131" t="s">
        <v>32</v>
      </c>
      <c r="D21" s="131"/>
      <c r="E21" s="131"/>
      <c r="F21" s="131"/>
      <c r="G21" s="131"/>
      <c r="H21" s="131"/>
    </row>
    <row r="22" spans="3:19" x14ac:dyDescent="0.25">
      <c r="C22" s="5"/>
      <c r="D22" s="104">
        <f t="shared" ref="D22" ca="1" si="5">YEAR(TODAY())+1</f>
        <v>2025</v>
      </c>
      <c r="E22" s="104">
        <f ca="1">D22+1</f>
        <v>2026</v>
      </c>
      <c r="F22" s="104">
        <f t="shared" ref="F22:H22" ca="1" si="6">E22+1</f>
        <v>2027</v>
      </c>
      <c r="G22" s="104">
        <f t="shared" ca="1" si="6"/>
        <v>2028</v>
      </c>
      <c r="H22" s="104">
        <f t="shared" ca="1" si="6"/>
        <v>2029</v>
      </c>
    </row>
    <row r="23" spans="3:19" x14ac:dyDescent="0.25">
      <c r="C23" s="36" t="str">
        <f>Brand_name</f>
        <v>&lt;intervention&gt;</v>
      </c>
      <c r="D23" s="22">
        <v>0</v>
      </c>
      <c r="E23" s="22">
        <v>0</v>
      </c>
      <c r="F23" s="22">
        <v>0</v>
      </c>
      <c r="G23" s="22">
        <v>0</v>
      </c>
      <c r="H23" s="22">
        <v>0</v>
      </c>
    </row>
    <row r="24" spans="3:19" x14ac:dyDescent="0.25">
      <c r="C24" s="36" t="s">
        <v>26</v>
      </c>
      <c r="D24" s="22">
        <f>D12</f>
        <v>0</v>
      </c>
      <c r="E24" s="22">
        <f t="shared" ref="E24:H24" si="7">E12</f>
        <v>0</v>
      </c>
      <c r="F24" s="22">
        <f t="shared" si="7"/>
        <v>0</v>
      </c>
      <c r="G24" s="22">
        <f t="shared" si="7"/>
        <v>0</v>
      </c>
      <c r="H24" s="22">
        <f t="shared" si="7"/>
        <v>0</v>
      </c>
    </row>
    <row r="25" spans="3:19" x14ac:dyDescent="0.25">
      <c r="K25" s="41"/>
      <c r="L25" s="41"/>
      <c r="M25" s="42"/>
      <c r="O25" s="41"/>
      <c r="P25" s="41"/>
      <c r="Q25" s="42"/>
      <c r="S25" s="42"/>
    </row>
  </sheetData>
  <customSheetViews>
    <customSheetView guid="{3FE28792-084C-499C-BD41-2962A1B8F4FC}">
      <selection activeCell="H36" sqref="H36"/>
      <pageMargins left="0" right="0" top="0" bottom="0" header="0" footer="0"/>
      <pageSetup paperSize="9" orientation="portrait" verticalDpi="0" r:id="rId1"/>
    </customSheetView>
  </customSheetViews>
  <mergeCells count="7">
    <mergeCell ref="C21:H21"/>
    <mergeCell ref="C4:C9"/>
    <mergeCell ref="I15:N18"/>
    <mergeCell ref="C1:H1"/>
    <mergeCell ref="C19:H19"/>
    <mergeCell ref="C14:H14"/>
    <mergeCell ref="C10:H10"/>
  </mergeCells>
  <phoneticPr fontId="7" type="noConversion"/>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162B6-B90D-4CE0-894D-1D7CFA1E3233}">
  <sheetPr>
    <tabColor rgb="FF00778B"/>
  </sheetPr>
  <dimension ref="A1:S44"/>
  <sheetViews>
    <sheetView workbookViewId="0">
      <selection activeCell="C1" sqref="C1:H1"/>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4" customWidth="1"/>
    <col min="9" max="22" width="10.7109375" style="1" customWidth="1"/>
    <col min="23" max="16384" width="10.85546875" style="1"/>
  </cols>
  <sheetData>
    <row r="1" spans="1:14" ht="21" customHeight="1" x14ac:dyDescent="0.25">
      <c r="A1" s="6" t="s">
        <v>3</v>
      </c>
      <c r="C1" s="144" t="str">
        <f>'Cover page'!B24</f>
        <v>2.1 .2 Budgetary consequences related to medical devices/products financed by the Regional Health Authorities : Number of devices</v>
      </c>
      <c r="D1" s="144"/>
      <c r="E1" s="144"/>
      <c r="F1" s="144"/>
      <c r="G1" s="144"/>
      <c r="H1" s="144"/>
    </row>
    <row r="3" spans="1:14" x14ac:dyDescent="0.25">
      <c r="C3" s="9" t="s">
        <v>33</v>
      </c>
      <c r="D3" s="1"/>
      <c r="E3" s="1"/>
      <c r="F3" s="1"/>
      <c r="G3" s="1"/>
      <c r="H3" s="1"/>
    </row>
    <row r="4" spans="1:14" x14ac:dyDescent="0.25">
      <c r="C4" s="132" t="s">
        <v>34</v>
      </c>
      <c r="D4" s="84" t="s">
        <v>24</v>
      </c>
      <c r="E4" s="84" t="s">
        <v>25</v>
      </c>
      <c r="F4" s="84" t="s">
        <v>26</v>
      </c>
      <c r="G4" s="1"/>
      <c r="H4" s="1"/>
    </row>
    <row r="5" spans="1:14" x14ac:dyDescent="0.25">
      <c r="C5" s="133"/>
      <c r="D5" s="31">
        <v>1</v>
      </c>
      <c r="E5" s="105">
        <v>1000</v>
      </c>
      <c r="F5" s="105">
        <v>500</v>
      </c>
      <c r="G5" s="1"/>
      <c r="H5" s="1"/>
    </row>
    <row r="6" spans="1:14" x14ac:dyDescent="0.25">
      <c r="C6" s="133"/>
      <c r="D6" s="31">
        <v>2</v>
      </c>
      <c r="E6" s="105">
        <v>1000</v>
      </c>
      <c r="F6" s="105">
        <v>500</v>
      </c>
      <c r="G6" s="1"/>
      <c r="H6" s="1"/>
    </row>
    <row r="7" spans="1:14" x14ac:dyDescent="0.25">
      <c r="C7" s="133"/>
      <c r="D7" s="31">
        <v>3</v>
      </c>
      <c r="E7" s="105">
        <v>1000</v>
      </c>
      <c r="F7" s="105">
        <v>500</v>
      </c>
      <c r="G7" s="1"/>
      <c r="H7" s="1"/>
    </row>
    <row r="8" spans="1:14" x14ac:dyDescent="0.25">
      <c r="C8" s="133"/>
      <c r="D8" s="31">
        <v>4</v>
      </c>
      <c r="E8" s="105">
        <v>1000</v>
      </c>
      <c r="F8" s="105">
        <v>500</v>
      </c>
      <c r="G8" s="1"/>
      <c r="H8" s="1"/>
    </row>
    <row r="9" spans="1:14" x14ac:dyDescent="0.25">
      <c r="C9" s="134"/>
      <c r="D9" s="24">
        <v>5</v>
      </c>
      <c r="E9" s="105">
        <v>1000</v>
      </c>
      <c r="F9" s="105">
        <v>500</v>
      </c>
      <c r="G9" s="1"/>
      <c r="H9" s="1"/>
    </row>
    <row r="10" spans="1:14" x14ac:dyDescent="0.25">
      <c r="C10" s="31"/>
    </row>
    <row r="11" spans="1:14" x14ac:dyDescent="0.25">
      <c r="C11" s="131" t="s">
        <v>35</v>
      </c>
      <c r="D11" s="131"/>
      <c r="E11" s="131"/>
      <c r="F11" s="131"/>
      <c r="G11" s="131"/>
      <c r="H11" s="131"/>
    </row>
    <row r="13" spans="1:14" x14ac:dyDescent="0.25">
      <c r="C13" s="131" t="s">
        <v>36</v>
      </c>
      <c r="D13" s="131"/>
      <c r="E13" s="131"/>
      <c r="F13" s="131"/>
      <c r="G13" s="131"/>
      <c r="H13" s="131"/>
    </row>
    <row r="14" spans="1:14" x14ac:dyDescent="0.25">
      <c r="C14" s="5"/>
      <c r="D14" s="104">
        <f t="shared" ref="D14" ca="1" si="0">YEAR(TODAY())+1</f>
        <v>2025</v>
      </c>
      <c r="E14" s="104">
        <f ca="1">D14+1</f>
        <v>2026</v>
      </c>
      <c r="F14" s="104">
        <f t="shared" ref="F14:H14" ca="1" si="1">E14+1</f>
        <v>2027</v>
      </c>
      <c r="G14" s="104">
        <f t="shared" ca="1" si="1"/>
        <v>2028</v>
      </c>
      <c r="H14" s="104">
        <f t="shared" ca="1" si="1"/>
        <v>2029</v>
      </c>
      <c r="I14" s="135" t="s">
        <v>29</v>
      </c>
      <c r="J14" s="136"/>
      <c r="K14" s="136"/>
      <c r="L14" s="136"/>
      <c r="M14" s="136"/>
      <c r="N14" s="137"/>
    </row>
    <row r="15" spans="1:14" x14ac:dyDescent="0.25">
      <c r="C15" s="37" t="str">
        <f>Brand_name</f>
        <v>&lt;intervention&gt;</v>
      </c>
      <c r="D15" s="25">
        <v>100</v>
      </c>
      <c r="E15" s="25">
        <v>100</v>
      </c>
      <c r="F15" s="25">
        <v>100</v>
      </c>
      <c r="G15" s="25">
        <v>100</v>
      </c>
      <c r="H15" s="25">
        <v>100</v>
      </c>
      <c r="I15" s="138"/>
      <c r="J15" s="139"/>
      <c r="K15" s="139"/>
      <c r="L15" s="139"/>
      <c r="M15" s="139"/>
      <c r="N15" s="140"/>
    </row>
    <row r="16" spans="1:14" x14ac:dyDescent="0.25">
      <c r="C16" s="38" t="s">
        <v>30</v>
      </c>
      <c r="D16" s="22">
        <v>0</v>
      </c>
      <c r="E16" s="22">
        <v>0</v>
      </c>
      <c r="F16" s="22">
        <v>0</v>
      </c>
      <c r="G16" s="22">
        <v>0</v>
      </c>
      <c r="H16" s="22">
        <v>0</v>
      </c>
      <c r="I16" s="138"/>
      <c r="J16" s="139"/>
      <c r="K16" s="139"/>
      <c r="L16" s="139"/>
      <c r="M16" s="139"/>
      <c r="N16" s="140"/>
    </row>
    <row r="17" spans="3:19" x14ac:dyDescent="0.25">
      <c r="C17" s="16" t="str">
        <f>"Market share of "&amp;Brand_name&amp;" in new patients"</f>
        <v>Market share of &lt;intervention&gt; in new patients</v>
      </c>
      <c r="D17" s="17">
        <v>1</v>
      </c>
      <c r="E17" s="17">
        <v>1</v>
      </c>
      <c r="F17" s="17">
        <v>1</v>
      </c>
      <c r="G17" s="17">
        <v>1</v>
      </c>
      <c r="H17" s="17">
        <v>1</v>
      </c>
      <c r="I17" s="141"/>
      <c r="J17" s="142"/>
      <c r="K17" s="142"/>
      <c r="L17" s="142"/>
      <c r="M17" s="142"/>
      <c r="N17" s="143"/>
    </row>
    <row r="18" spans="3:19" x14ac:dyDescent="0.25">
      <c r="C18" s="145" t="s">
        <v>37</v>
      </c>
      <c r="D18" s="145"/>
      <c r="E18" s="145"/>
      <c r="F18" s="145"/>
      <c r="G18" s="145"/>
      <c r="H18" s="145"/>
    </row>
    <row r="20" spans="3:19" x14ac:dyDescent="0.25">
      <c r="C20" s="131" t="s">
        <v>38</v>
      </c>
      <c r="D20" s="131"/>
      <c r="E20" s="131"/>
      <c r="F20" s="131"/>
      <c r="G20" s="131"/>
      <c r="H20" s="131"/>
    </row>
    <row r="21" spans="3:19" x14ac:dyDescent="0.25">
      <c r="C21" s="5"/>
      <c r="D21" s="104">
        <f t="shared" ref="D21" ca="1" si="2">YEAR(TODAY())+1</f>
        <v>2025</v>
      </c>
      <c r="E21" s="104">
        <f ca="1">D21+1</f>
        <v>2026</v>
      </c>
      <c r="F21" s="104">
        <f t="shared" ref="F21:H21" ca="1" si="3">E21+1</f>
        <v>2027</v>
      </c>
      <c r="G21" s="104">
        <f t="shared" ca="1" si="3"/>
        <v>2028</v>
      </c>
      <c r="H21" s="104">
        <f t="shared" ca="1" si="3"/>
        <v>2029</v>
      </c>
    </row>
    <row r="22" spans="3:19" x14ac:dyDescent="0.25">
      <c r="C22" s="36" t="str">
        <f>Brand_name</f>
        <v>&lt;intervention&gt;</v>
      </c>
      <c r="D22" s="22">
        <v>0</v>
      </c>
      <c r="E22" s="22">
        <v>0</v>
      </c>
      <c r="F22" s="22">
        <v>0</v>
      </c>
      <c r="G22" s="22">
        <v>0</v>
      </c>
      <c r="H22" s="22">
        <v>0</v>
      </c>
    </row>
    <row r="23" spans="3:19" x14ac:dyDescent="0.25">
      <c r="C23" s="36" t="s">
        <v>26</v>
      </c>
      <c r="D23" s="22">
        <v>100</v>
      </c>
      <c r="E23" s="22">
        <v>100</v>
      </c>
      <c r="F23" s="22">
        <v>100</v>
      </c>
      <c r="G23" s="22">
        <v>100</v>
      </c>
      <c r="H23" s="22">
        <v>100</v>
      </c>
    </row>
    <row r="24" spans="3:19" x14ac:dyDescent="0.25">
      <c r="K24" s="41"/>
      <c r="L24" s="41"/>
      <c r="M24" s="42"/>
      <c r="O24" s="41"/>
      <c r="P24" s="41"/>
      <c r="Q24" s="42"/>
      <c r="S24" s="42"/>
    </row>
    <row r="25" spans="3:19" x14ac:dyDescent="0.25">
      <c r="C25" s="131" t="s">
        <v>39</v>
      </c>
      <c r="D25" s="131"/>
      <c r="E25" s="131"/>
      <c r="F25" s="131"/>
      <c r="G25" s="131"/>
      <c r="H25" s="131"/>
      <c r="K25" s="41"/>
      <c r="L25" s="41"/>
      <c r="M25" s="42"/>
      <c r="O25" s="41"/>
      <c r="P25" s="41"/>
      <c r="Q25" s="42"/>
      <c r="S25" s="42"/>
    </row>
    <row r="26" spans="3:19" x14ac:dyDescent="0.25">
      <c r="C26" s="5"/>
      <c r="D26" s="104">
        <f t="shared" ref="D26" ca="1" si="4">YEAR(TODAY())+1</f>
        <v>2025</v>
      </c>
      <c r="E26" s="104">
        <f ca="1">D26+1</f>
        <v>2026</v>
      </c>
      <c r="F26" s="104">
        <f t="shared" ref="F26:H26" ca="1" si="5">E26+1</f>
        <v>2027</v>
      </c>
      <c r="G26" s="104">
        <f t="shared" ca="1" si="5"/>
        <v>2028</v>
      </c>
      <c r="H26" s="104">
        <f t="shared" ca="1" si="5"/>
        <v>2029</v>
      </c>
      <c r="K26" s="41"/>
      <c r="L26" s="41"/>
      <c r="M26" s="42"/>
      <c r="O26" s="41"/>
      <c r="P26" s="41"/>
      <c r="Q26" s="42"/>
      <c r="S26" s="42"/>
    </row>
    <row r="27" spans="3:19" x14ac:dyDescent="0.25">
      <c r="C27" s="146" t="s">
        <v>25</v>
      </c>
      <c r="D27" s="146"/>
      <c r="E27" s="146"/>
      <c r="F27" s="146"/>
      <c r="G27" s="146"/>
      <c r="H27" s="146"/>
      <c r="K27" s="41"/>
      <c r="L27" s="41"/>
      <c r="M27" s="42"/>
      <c r="O27" s="41"/>
      <c r="P27" s="41"/>
      <c r="Q27" s="42"/>
      <c r="S27" s="42"/>
    </row>
    <row r="28" spans="3:19" x14ac:dyDescent="0.25">
      <c r="C28" s="36" t="s">
        <v>40</v>
      </c>
      <c r="D28" s="22">
        <f>E5*D15+D16*F5</f>
        <v>100000</v>
      </c>
      <c r="E28" s="22">
        <f>E6*D15+D16*F6</f>
        <v>100000</v>
      </c>
      <c r="F28" s="22">
        <f>E7*D15+D16*F7</f>
        <v>100000</v>
      </c>
      <c r="G28" s="22">
        <f>E8*D15+D16*F8</f>
        <v>100000</v>
      </c>
      <c r="H28" s="22">
        <f>E9*D15+D16*F9</f>
        <v>100000</v>
      </c>
      <c r="J28" s="60"/>
      <c r="K28" s="60"/>
      <c r="L28" s="60"/>
      <c r="M28" s="60"/>
      <c r="N28" s="60"/>
      <c r="O28" s="60"/>
      <c r="P28" s="60"/>
      <c r="Q28" s="60"/>
      <c r="R28" s="60"/>
    </row>
    <row r="29" spans="3:19" x14ac:dyDescent="0.25">
      <c r="C29" s="36" t="s">
        <v>41</v>
      </c>
      <c r="D29" s="22"/>
      <c r="E29" s="22">
        <f>E5*E15+E16*F5</f>
        <v>100000</v>
      </c>
      <c r="F29" s="22">
        <f>E6*E15+E16*F6</f>
        <v>100000</v>
      </c>
      <c r="G29" s="22">
        <f>E7*E15+E16*F7</f>
        <v>100000</v>
      </c>
      <c r="H29" s="22">
        <f>E8*E15+E16*F8</f>
        <v>100000</v>
      </c>
      <c r="J29" s="60"/>
      <c r="K29" s="60"/>
      <c r="L29" s="60"/>
      <c r="M29" s="60"/>
      <c r="N29" s="60"/>
      <c r="O29" s="60"/>
      <c r="P29" s="60"/>
      <c r="Q29" s="60"/>
      <c r="R29" s="60"/>
    </row>
    <row r="30" spans="3:19" x14ac:dyDescent="0.25">
      <c r="C30" s="36" t="s">
        <v>42</v>
      </c>
      <c r="D30" s="22"/>
      <c r="E30" s="22"/>
      <c r="F30" s="22">
        <f>E5*F15+F16*F5</f>
        <v>100000</v>
      </c>
      <c r="G30" s="22">
        <f>E6*F15+F16*F6</f>
        <v>100000</v>
      </c>
      <c r="H30" s="22">
        <f>E7*F15+F16*F7</f>
        <v>100000</v>
      </c>
      <c r="J30" s="60"/>
      <c r="K30" s="60"/>
      <c r="L30" s="60"/>
      <c r="M30" s="60"/>
      <c r="N30" s="60"/>
      <c r="O30" s="60"/>
      <c r="P30" s="60"/>
      <c r="Q30" s="60"/>
      <c r="R30" s="60"/>
    </row>
    <row r="31" spans="3:19" x14ac:dyDescent="0.25">
      <c r="C31" s="36" t="s">
        <v>43</v>
      </c>
      <c r="D31" s="22"/>
      <c r="E31" s="22"/>
      <c r="F31" s="22"/>
      <c r="G31" s="22">
        <f>E5*G15+G16*F5</f>
        <v>100000</v>
      </c>
      <c r="H31" s="22">
        <f>E6*G15+G16*F6</f>
        <v>100000</v>
      </c>
      <c r="J31" s="60"/>
      <c r="K31" s="60"/>
      <c r="L31" s="60"/>
      <c r="M31" s="60"/>
      <c r="N31" s="60"/>
      <c r="O31" s="60"/>
      <c r="P31" s="60"/>
      <c r="Q31" s="60"/>
      <c r="R31" s="60"/>
    </row>
    <row r="32" spans="3:19" x14ac:dyDescent="0.25">
      <c r="C32" s="36" t="s">
        <v>44</v>
      </c>
      <c r="D32" s="22"/>
      <c r="E32" s="22"/>
      <c r="F32" s="22"/>
      <c r="G32" s="22"/>
      <c r="H32" s="22">
        <f>E5*H15+H16*F5</f>
        <v>100000</v>
      </c>
      <c r="J32" s="60"/>
      <c r="K32" s="60"/>
      <c r="L32" s="60"/>
      <c r="M32" s="60"/>
      <c r="N32" s="60"/>
      <c r="O32" s="60"/>
      <c r="P32" s="60"/>
      <c r="Q32" s="60"/>
      <c r="R32" s="60"/>
    </row>
    <row r="33" spans="3:14" x14ac:dyDescent="0.25">
      <c r="C33" s="146" t="s">
        <v>26</v>
      </c>
      <c r="D33" s="146"/>
      <c r="E33" s="146"/>
      <c r="F33" s="146"/>
      <c r="G33" s="146"/>
      <c r="H33" s="146"/>
      <c r="J33" s="60"/>
      <c r="K33" s="60"/>
      <c r="L33" s="60"/>
      <c r="M33" s="60"/>
      <c r="N33" s="60"/>
    </row>
    <row r="34" spans="3:14" x14ac:dyDescent="0.25">
      <c r="C34" s="36" t="s">
        <v>40</v>
      </c>
      <c r="D34" s="22">
        <f>F5*D23</f>
        <v>50000</v>
      </c>
      <c r="E34" s="22">
        <f>F6*D23</f>
        <v>50000</v>
      </c>
      <c r="F34" s="22">
        <f>F7*D23</f>
        <v>50000</v>
      </c>
      <c r="G34" s="22">
        <f>F8*D23</f>
        <v>50000</v>
      </c>
      <c r="H34" s="22">
        <f>F9*D23</f>
        <v>50000</v>
      </c>
    </row>
    <row r="35" spans="3:14" x14ac:dyDescent="0.25">
      <c r="C35" s="36" t="s">
        <v>41</v>
      </c>
      <c r="D35" s="27"/>
      <c r="E35" s="22">
        <f>F5*E23</f>
        <v>50000</v>
      </c>
      <c r="F35" s="22">
        <f>F6*E23</f>
        <v>50000</v>
      </c>
      <c r="G35" s="22">
        <f>F7*E23</f>
        <v>50000</v>
      </c>
      <c r="H35" s="22">
        <f>F8*E23</f>
        <v>50000</v>
      </c>
    </row>
    <row r="36" spans="3:14" x14ac:dyDescent="0.25">
      <c r="C36" s="36" t="s">
        <v>42</v>
      </c>
      <c r="D36" s="27"/>
      <c r="E36" s="27"/>
      <c r="F36" s="22">
        <f>F5*F23</f>
        <v>50000</v>
      </c>
      <c r="G36" s="22">
        <f>F6*F23</f>
        <v>50000</v>
      </c>
      <c r="H36" s="22">
        <f>F7*F23</f>
        <v>50000</v>
      </c>
    </row>
    <row r="37" spans="3:14" x14ac:dyDescent="0.25">
      <c r="C37" s="36" t="s">
        <v>43</v>
      </c>
      <c r="D37" s="27"/>
      <c r="E37" s="27"/>
      <c r="F37" s="27"/>
      <c r="G37" s="22">
        <f>F5*G23</f>
        <v>50000</v>
      </c>
      <c r="H37" s="22">
        <f>F6*G23</f>
        <v>50000</v>
      </c>
    </row>
    <row r="38" spans="3:14" x14ac:dyDescent="0.25">
      <c r="C38" s="36" t="s">
        <v>44</v>
      </c>
      <c r="D38" s="27"/>
      <c r="E38" s="27"/>
      <c r="F38" s="27"/>
      <c r="G38" s="27"/>
      <c r="H38" s="22">
        <f>F5*H23</f>
        <v>50000</v>
      </c>
    </row>
    <row r="40" spans="3:14" x14ac:dyDescent="0.25">
      <c r="C40" s="131" t="s">
        <v>45</v>
      </c>
      <c r="D40" s="131"/>
      <c r="E40" s="131"/>
      <c r="F40" s="131"/>
      <c r="G40" s="131"/>
      <c r="H40" s="131"/>
    </row>
    <row r="41" spans="3:14" x14ac:dyDescent="0.25">
      <c r="C41" s="5"/>
      <c r="D41" s="104">
        <f t="shared" ref="D41" ca="1" si="6">YEAR(TODAY())+1</f>
        <v>2025</v>
      </c>
      <c r="E41" s="104">
        <f ca="1">D41+1</f>
        <v>2026</v>
      </c>
      <c r="F41" s="104">
        <f t="shared" ref="F41:H41" ca="1" si="7">E41+1</f>
        <v>2027</v>
      </c>
      <c r="G41" s="104">
        <f t="shared" ca="1" si="7"/>
        <v>2028</v>
      </c>
      <c r="H41" s="104">
        <f t="shared" ca="1" si="7"/>
        <v>2029</v>
      </c>
    </row>
    <row r="42" spans="3:14" x14ac:dyDescent="0.25">
      <c r="C42" s="3" t="str">
        <f>Brand_name&amp;" is approved for reimbursement"</f>
        <v>&lt;intervention&gt; is approved for reimbursement</v>
      </c>
      <c r="D42" s="22">
        <f>SUM(D28:D32)</f>
        <v>100000</v>
      </c>
      <c r="E42" s="22">
        <f t="shared" ref="E42:H42" si="8">SUM(E28:E32)</f>
        <v>200000</v>
      </c>
      <c r="F42" s="22">
        <f t="shared" si="8"/>
        <v>300000</v>
      </c>
      <c r="G42" s="22">
        <f t="shared" si="8"/>
        <v>400000</v>
      </c>
      <c r="H42" s="22">
        <f t="shared" si="8"/>
        <v>500000</v>
      </c>
    </row>
    <row r="43" spans="3:14" x14ac:dyDescent="0.25">
      <c r="C43" s="3" t="str">
        <f>Brand_name&amp;" is NOT approved for reimbursement"</f>
        <v>&lt;intervention&gt; is NOT approved for reimbursement</v>
      </c>
      <c r="D43" s="22">
        <f>SUM(D34:D38)</f>
        <v>50000</v>
      </c>
      <c r="E43" s="22">
        <f t="shared" ref="E43:H43" si="9">SUM(E34:E38)</f>
        <v>100000</v>
      </c>
      <c r="F43" s="22">
        <f t="shared" si="9"/>
        <v>150000</v>
      </c>
      <c r="G43" s="22">
        <f t="shared" si="9"/>
        <v>200000</v>
      </c>
      <c r="H43" s="22">
        <f t="shared" si="9"/>
        <v>250000</v>
      </c>
    </row>
    <row r="44" spans="3:14" x14ac:dyDescent="0.25">
      <c r="C44" s="8" t="s">
        <v>46</v>
      </c>
      <c r="D44" s="21">
        <f>D42-D43</f>
        <v>50000</v>
      </c>
      <c r="E44" s="21">
        <f t="shared" ref="E44:H44" si="10">E42-E43</f>
        <v>100000</v>
      </c>
      <c r="F44" s="21">
        <f t="shared" si="10"/>
        <v>150000</v>
      </c>
      <c r="G44" s="21">
        <f t="shared" si="10"/>
        <v>200000</v>
      </c>
      <c r="H44" s="21">
        <f t="shared" si="10"/>
        <v>250000</v>
      </c>
    </row>
  </sheetData>
  <mergeCells count="11">
    <mergeCell ref="I14:N17"/>
    <mergeCell ref="C40:H40"/>
    <mergeCell ref="C1:H1"/>
    <mergeCell ref="C4:C9"/>
    <mergeCell ref="C11:H11"/>
    <mergeCell ref="C13:H13"/>
    <mergeCell ref="C18:H18"/>
    <mergeCell ref="C20:H20"/>
    <mergeCell ref="C25:H25"/>
    <mergeCell ref="C27:H27"/>
    <mergeCell ref="C33:H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7ABC5-1348-4603-8653-924EA48BDEB8}">
  <sheetPr>
    <tabColor rgb="FF00778B"/>
  </sheetPr>
  <dimension ref="A1:L46"/>
  <sheetViews>
    <sheetView topLeftCell="A40" zoomScaleNormal="100" workbookViewId="0">
      <selection activeCell="C30" sqref="C30"/>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4" customWidth="1"/>
    <col min="9" max="9" width="10.7109375" style="1" customWidth="1"/>
    <col min="10" max="12" width="10.7109375" style="24" customWidth="1"/>
    <col min="13" max="19" width="10.7109375" style="1" customWidth="1"/>
    <col min="20" max="16384" width="10.85546875" style="1"/>
  </cols>
  <sheetData>
    <row r="1" spans="1:12" ht="21" x14ac:dyDescent="0.25">
      <c r="A1" s="15" t="s">
        <v>3</v>
      </c>
      <c r="C1" s="144" t="str">
        <f>'Cover page'!B25</f>
        <v>2.2 Budgetary consequences for the the Regional Health Authorities, excluding medical devices/products</v>
      </c>
      <c r="D1" s="144"/>
      <c r="E1" s="144"/>
      <c r="F1" s="144"/>
      <c r="G1" s="144"/>
      <c r="H1" s="144"/>
    </row>
    <row r="3" spans="1:12" x14ac:dyDescent="0.25">
      <c r="C3" s="103" t="s">
        <v>47</v>
      </c>
      <c r="D3" s="66"/>
      <c r="E3" s="66"/>
      <c r="F3" s="66"/>
      <c r="G3" s="1"/>
      <c r="H3" s="1"/>
    </row>
    <row r="4" spans="1:12" ht="15" customHeight="1" x14ac:dyDescent="0.25">
      <c r="C4" s="132" t="s">
        <v>48</v>
      </c>
      <c r="D4" s="69" t="s">
        <v>24</v>
      </c>
      <c r="E4" s="69" t="s">
        <v>25</v>
      </c>
      <c r="F4" s="69" t="s">
        <v>26</v>
      </c>
      <c r="G4" s="1"/>
      <c r="H4" s="1"/>
    </row>
    <row r="5" spans="1:12" x14ac:dyDescent="0.25">
      <c r="C5" s="133"/>
      <c r="D5" s="31">
        <v>1</v>
      </c>
      <c r="E5" s="105">
        <v>50</v>
      </c>
      <c r="F5" s="105">
        <v>20</v>
      </c>
      <c r="G5" s="1"/>
      <c r="H5" s="1"/>
    </row>
    <row r="6" spans="1:12" x14ac:dyDescent="0.25">
      <c r="C6" s="133"/>
      <c r="D6" s="31">
        <v>2</v>
      </c>
      <c r="E6" s="105">
        <v>50</v>
      </c>
      <c r="F6" s="105">
        <v>20</v>
      </c>
      <c r="G6" s="1"/>
      <c r="H6" s="1"/>
    </row>
    <row r="7" spans="1:12" x14ac:dyDescent="0.25">
      <c r="C7" s="133"/>
      <c r="D7" s="31">
        <v>3</v>
      </c>
      <c r="E7" s="105">
        <v>50</v>
      </c>
      <c r="F7" s="105">
        <v>20</v>
      </c>
      <c r="G7" s="1"/>
      <c r="H7" s="1"/>
    </row>
    <row r="8" spans="1:12" x14ac:dyDescent="0.25">
      <c r="C8" s="133"/>
      <c r="D8" s="31">
        <v>4</v>
      </c>
      <c r="E8" s="105">
        <v>50</v>
      </c>
      <c r="F8" s="105">
        <v>20</v>
      </c>
      <c r="G8" s="1"/>
      <c r="H8" s="1"/>
    </row>
    <row r="9" spans="1:12" x14ac:dyDescent="0.25">
      <c r="C9" s="134"/>
      <c r="D9" s="31">
        <v>5</v>
      </c>
      <c r="E9" s="105">
        <v>50</v>
      </c>
      <c r="F9" s="105">
        <v>20</v>
      </c>
      <c r="G9" s="1"/>
      <c r="H9" s="1"/>
    </row>
    <row r="11" spans="1:12" x14ac:dyDescent="0.25">
      <c r="C11" s="131" t="s">
        <v>21</v>
      </c>
      <c r="D11" s="131"/>
      <c r="E11" s="131"/>
      <c r="F11" s="131"/>
      <c r="G11" s="131"/>
      <c r="H11" s="131"/>
    </row>
    <row r="12" spans="1:12" x14ac:dyDescent="0.25">
      <c r="C12" s="5"/>
      <c r="D12" s="104">
        <f t="shared" ref="D12" ca="1" si="0">YEAR(TODAY())+1</f>
        <v>2025</v>
      </c>
      <c r="E12" s="104">
        <f ca="1">D12+1</f>
        <v>2026</v>
      </c>
      <c r="F12" s="104">
        <f t="shared" ref="F12:H12" ca="1" si="1">E12+1</f>
        <v>2027</v>
      </c>
      <c r="G12" s="104">
        <f t="shared" ca="1" si="1"/>
        <v>2028</v>
      </c>
      <c r="H12" s="104">
        <f t="shared" ca="1" si="1"/>
        <v>2029</v>
      </c>
      <c r="J12" s="1"/>
      <c r="K12" s="1"/>
      <c r="L12" s="1"/>
    </row>
    <row r="13" spans="1:12" x14ac:dyDescent="0.25">
      <c r="A13" s="7"/>
      <c r="C13" s="36" t="str">
        <f>'2.1.1 Number of patients'!$C$12</f>
        <v>Eligible patients starting treatment each year</v>
      </c>
      <c r="D13" s="25">
        <f>'2.1.1 Number of patients'!D12</f>
        <v>0</v>
      </c>
      <c r="E13" s="25">
        <f>'2.1.1 Number of patients'!E12</f>
        <v>0</v>
      </c>
      <c r="F13" s="25">
        <f>'2.1.1 Number of patients'!F12</f>
        <v>0</v>
      </c>
      <c r="G13" s="25">
        <f>'2.1.1 Number of patients'!G12</f>
        <v>0</v>
      </c>
      <c r="H13" s="25">
        <f>'2.1.1 Number of patients'!H12</f>
        <v>0</v>
      </c>
      <c r="J13" s="1"/>
      <c r="K13" s="1"/>
      <c r="L13" s="1"/>
    </row>
    <row r="14" spans="1:12" x14ac:dyDescent="0.25">
      <c r="J14" s="1"/>
      <c r="K14" s="1"/>
      <c r="L14" s="1"/>
    </row>
    <row r="15" spans="1:12" x14ac:dyDescent="0.25">
      <c r="C15" s="131" t="s">
        <v>49</v>
      </c>
      <c r="D15" s="131"/>
      <c r="E15" s="131"/>
      <c r="F15" s="131"/>
      <c r="G15" s="131"/>
      <c r="H15" s="131"/>
      <c r="J15" s="1"/>
      <c r="K15" s="1"/>
      <c r="L15" s="1"/>
    </row>
    <row r="16" spans="1:12" x14ac:dyDescent="0.25">
      <c r="C16" s="5"/>
      <c r="D16" s="104">
        <f t="shared" ref="D16" ca="1" si="2">YEAR(TODAY())+1</f>
        <v>2025</v>
      </c>
      <c r="E16" s="104">
        <f ca="1">D16+1</f>
        <v>2026</v>
      </c>
      <c r="F16" s="104">
        <f t="shared" ref="F16:H16" ca="1" si="3">E16+1</f>
        <v>2027</v>
      </c>
      <c r="G16" s="104">
        <f t="shared" ca="1" si="3"/>
        <v>2028</v>
      </c>
      <c r="H16" s="104">
        <f t="shared" ca="1" si="3"/>
        <v>2029</v>
      </c>
      <c r="J16" s="1"/>
      <c r="K16" s="1"/>
      <c r="L16" s="1"/>
    </row>
    <row r="17" spans="3:12" x14ac:dyDescent="0.25">
      <c r="C17" s="37" t="str">
        <f>Brand_name</f>
        <v>&lt;intervention&gt;</v>
      </c>
      <c r="D17" s="25">
        <f>D13*D19</f>
        <v>0</v>
      </c>
      <c r="E17" s="25">
        <f t="shared" ref="E17:H17" si="4">E13*E19</f>
        <v>0</v>
      </c>
      <c r="F17" s="25">
        <f t="shared" si="4"/>
        <v>0</v>
      </c>
      <c r="G17" s="25">
        <f t="shared" si="4"/>
        <v>0</v>
      </c>
      <c r="H17" s="25">
        <f t="shared" si="4"/>
        <v>0</v>
      </c>
      <c r="J17" s="1"/>
      <c r="K17" s="1"/>
      <c r="L17" s="1"/>
    </row>
    <row r="18" spans="3:12" x14ac:dyDescent="0.25">
      <c r="C18" s="36" t="s">
        <v>26</v>
      </c>
      <c r="D18" s="22">
        <f>D13-D17</f>
        <v>0</v>
      </c>
      <c r="E18" s="22">
        <f t="shared" ref="E18:H18" si="5">E13-E17</f>
        <v>0</v>
      </c>
      <c r="F18" s="22">
        <f t="shared" si="5"/>
        <v>0</v>
      </c>
      <c r="G18" s="22">
        <f t="shared" si="5"/>
        <v>0</v>
      </c>
      <c r="H18" s="22">
        <f t="shared" si="5"/>
        <v>0</v>
      </c>
      <c r="J18" s="1"/>
      <c r="K18" s="1"/>
      <c r="L18" s="1"/>
    </row>
    <row r="19" spans="3:12" x14ac:dyDescent="0.25">
      <c r="C19" s="16" t="str">
        <f>"Market share of "&amp;Brand_name&amp;" in new patients"</f>
        <v>Market share of &lt;intervention&gt; in new patients</v>
      </c>
      <c r="D19" s="28">
        <f>'2.1.1 Number of patients'!D18</f>
        <v>1</v>
      </c>
      <c r="E19" s="28">
        <f>'2.1.1 Number of patients'!E18</f>
        <v>1</v>
      </c>
      <c r="F19" s="28">
        <f>'2.1.1 Number of patients'!F18</f>
        <v>1</v>
      </c>
      <c r="G19" s="28">
        <f>'2.1.1 Number of patients'!G18</f>
        <v>1</v>
      </c>
      <c r="H19" s="28">
        <f>'2.1.1 Number of patients'!H18</f>
        <v>1</v>
      </c>
      <c r="J19" s="1"/>
      <c r="K19" s="1"/>
      <c r="L19" s="1"/>
    </row>
    <row r="20" spans="3:12" x14ac:dyDescent="0.25">
      <c r="G20" s="26"/>
      <c r="H20" s="26"/>
    </row>
    <row r="22" spans="3:12" x14ac:dyDescent="0.25">
      <c r="C22" s="131" t="s">
        <v>50</v>
      </c>
      <c r="D22" s="131"/>
      <c r="E22" s="131"/>
      <c r="F22" s="131"/>
      <c r="G22" s="131"/>
      <c r="H22" s="131"/>
    </row>
    <row r="23" spans="3:12" x14ac:dyDescent="0.25">
      <c r="C23" s="5"/>
      <c r="D23" s="104">
        <f t="shared" ref="D23" ca="1" si="6">YEAR(TODAY())+1</f>
        <v>2025</v>
      </c>
      <c r="E23" s="104">
        <f ca="1">D23+1</f>
        <v>2026</v>
      </c>
      <c r="F23" s="104">
        <f t="shared" ref="F23:H23" ca="1" si="7">E23+1</f>
        <v>2027</v>
      </c>
      <c r="G23" s="104">
        <f t="shared" ca="1" si="7"/>
        <v>2028</v>
      </c>
      <c r="H23" s="104">
        <f t="shared" ca="1" si="7"/>
        <v>2029</v>
      </c>
    </row>
    <row r="24" spans="3:12" x14ac:dyDescent="0.25">
      <c r="C24" s="36" t="str">
        <f>Brand_name</f>
        <v>&lt;intervention&gt;</v>
      </c>
      <c r="D24" s="22">
        <v>0</v>
      </c>
      <c r="E24" s="22">
        <v>0</v>
      </c>
      <c r="F24" s="22">
        <v>0</v>
      </c>
      <c r="G24" s="22">
        <v>0</v>
      </c>
      <c r="H24" s="22">
        <v>0</v>
      </c>
    </row>
    <row r="25" spans="3:12" x14ac:dyDescent="0.25">
      <c r="C25" s="36" t="s">
        <v>26</v>
      </c>
      <c r="D25" s="22">
        <f>D13</f>
        <v>0</v>
      </c>
      <c r="E25" s="22">
        <f t="shared" ref="E25:H25" si="8">E13</f>
        <v>0</v>
      </c>
      <c r="F25" s="22">
        <f t="shared" si="8"/>
        <v>0</v>
      </c>
      <c r="G25" s="22">
        <f t="shared" si="8"/>
        <v>0</v>
      </c>
      <c r="H25" s="22">
        <f t="shared" si="8"/>
        <v>0</v>
      </c>
    </row>
    <row r="27" spans="3:12" x14ac:dyDescent="0.25">
      <c r="C27" s="131" t="s">
        <v>51</v>
      </c>
      <c r="D27" s="131"/>
      <c r="E27" s="131"/>
      <c r="F27" s="131"/>
      <c r="G27" s="131"/>
      <c r="H27" s="131"/>
    </row>
    <row r="28" spans="3:12" x14ac:dyDescent="0.25">
      <c r="C28" s="5"/>
      <c r="D28" s="104">
        <f t="shared" ref="D28" ca="1" si="9">YEAR(TODAY())+1</f>
        <v>2025</v>
      </c>
      <c r="E28" s="104">
        <f ca="1">D28+1</f>
        <v>2026</v>
      </c>
      <c r="F28" s="104">
        <f t="shared" ref="F28:H28" ca="1" si="10">E28+1</f>
        <v>2027</v>
      </c>
      <c r="G28" s="104">
        <f t="shared" ca="1" si="10"/>
        <v>2028</v>
      </c>
      <c r="H28" s="104">
        <f t="shared" ca="1" si="10"/>
        <v>2029</v>
      </c>
    </row>
    <row r="29" spans="3:12" x14ac:dyDescent="0.25">
      <c r="C29" s="146" t="s">
        <v>25</v>
      </c>
      <c r="D29" s="146"/>
      <c r="E29" s="146"/>
      <c r="F29" s="146"/>
      <c r="G29" s="146"/>
      <c r="H29" s="146"/>
    </row>
    <row r="30" spans="3:12" x14ac:dyDescent="0.25">
      <c r="C30" s="36" t="s">
        <v>52</v>
      </c>
      <c r="D30" s="22">
        <f>E5*D17+D18*F5</f>
        <v>0</v>
      </c>
      <c r="E30" s="22">
        <f>E6*D17+D18*F6</f>
        <v>0</v>
      </c>
      <c r="F30" s="22">
        <f>E7*D17+D18*F7</f>
        <v>0</v>
      </c>
      <c r="G30" s="22">
        <f>E8*D17+D18*F8</f>
        <v>0</v>
      </c>
      <c r="H30" s="22">
        <f>E9*D17+D18*F9</f>
        <v>0</v>
      </c>
    </row>
    <row r="31" spans="3:12" x14ac:dyDescent="0.25">
      <c r="C31" s="36" t="s">
        <v>53</v>
      </c>
      <c r="D31" s="22"/>
      <c r="E31" s="22">
        <f>E5*E17+E18*F5</f>
        <v>0</v>
      </c>
      <c r="F31" s="22">
        <f>E6*E17+E18*F6</f>
        <v>0</v>
      </c>
      <c r="G31" s="22">
        <f>E7*E17+E18*F7</f>
        <v>0</v>
      </c>
      <c r="H31" s="22">
        <f>E8*E17+E18*F8</f>
        <v>0</v>
      </c>
    </row>
    <row r="32" spans="3:12" x14ac:dyDescent="0.25">
      <c r="C32" s="36" t="s">
        <v>54</v>
      </c>
      <c r="D32" s="22"/>
      <c r="E32" s="22"/>
      <c r="F32" s="22">
        <f>E5*F17+F18*F5</f>
        <v>0</v>
      </c>
      <c r="G32" s="22">
        <f>E6*F17+F18*F6</f>
        <v>0</v>
      </c>
      <c r="H32" s="22">
        <f>E7*F17+F18*F7</f>
        <v>0</v>
      </c>
    </row>
    <row r="33" spans="3:8" x14ac:dyDescent="0.25">
      <c r="C33" s="36" t="s">
        <v>55</v>
      </c>
      <c r="D33" s="22"/>
      <c r="E33" s="22"/>
      <c r="F33" s="22"/>
      <c r="G33" s="22">
        <f>E5*G17+G18*F5</f>
        <v>0</v>
      </c>
      <c r="H33" s="22">
        <f>E6*G17+G18*F6</f>
        <v>0</v>
      </c>
    </row>
    <row r="34" spans="3:8" x14ac:dyDescent="0.25">
      <c r="C34" s="36" t="s">
        <v>56</v>
      </c>
      <c r="D34" s="22"/>
      <c r="E34" s="22"/>
      <c r="F34" s="22"/>
      <c r="G34" s="22"/>
      <c r="H34" s="22">
        <f>E5*H17+H18*F5</f>
        <v>0</v>
      </c>
    </row>
    <row r="35" spans="3:8" x14ac:dyDescent="0.25">
      <c r="C35" s="146" t="s">
        <v>26</v>
      </c>
      <c r="D35" s="146"/>
      <c r="E35" s="146"/>
      <c r="F35" s="146"/>
      <c r="G35" s="146"/>
      <c r="H35" s="146"/>
    </row>
    <row r="36" spans="3:8" x14ac:dyDescent="0.25">
      <c r="C36" s="36" t="s">
        <v>52</v>
      </c>
      <c r="D36" s="22">
        <f>F5*D25</f>
        <v>0</v>
      </c>
      <c r="E36" s="22">
        <f>F6*D25</f>
        <v>0</v>
      </c>
      <c r="F36" s="22">
        <f>F7*D25</f>
        <v>0</v>
      </c>
      <c r="G36" s="22">
        <f>F8*D25</f>
        <v>0</v>
      </c>
      <c r="H36" s="22">
        <f>F9*D25</f>
        <v>0</v>
      </c>
    </row>
    <row r="37" spans="3:8" x14ac:dyDescent="0.25">
      <c r="C37" s="36" t="s">
        <v>53</v>
      </c>
      <c r="D37" s="27"/>
      <c r="E37" s="22">
        <f>F5*E25</f>
        <v>0</v>
      </c>
      <c r="F37" s="22">
        <f>F6*E25</f>
        <v>0</v>
      </c>
      <c r="G37" s="22">
        <f>F7*E25</f>
        <v>0</v>
      </c>
      <c r="H37" s="22">
        <f>F8*E25</f>
        <v>0</v>
      </c>
    </row>
    <row r="38" spans="3:8" x14ac:dyDescent="0.25">
      <c r="C38" s="36" t="s">
        <v>54</v>
      </c>
      <c r="D38" s="27"/>
      <c r="E38" s="27"/>
      <c r="F38" s="22">
        <f>F5*F25</f>
        <v>0</v>
      </c>
      <c r="G38" s="22">
        <f>F6*F25</f>
        <v>0</v>
      </c>
      <c r="H38" s="22">
        <f>F7*F25</f>
        <v>0</v>
      </c>
    </row>
    <row r="39" spans="3:8" x14ac:dyDescent="0.25">
      <c r="C39" s="36" t="s">
        <v>55</v>
      </c>
      <c r="D39" s="27"/>
      <c r="E39" s="27"/>
      <c r="F39" s="27"/>
      <c r="G39" s="22">
        <f>F5*G25</f>
        <v>0</v>
      </c>
      <c r="H39" s="22">
        <f>F6*G25</f>
        <v>0</v>
      </c>
    </row>
    <row r="40" spans="3:8" x14ac:dyDescent="0.25">
      <c r="C40" s="36" t="s">
        <v>56</v>
      </c>
      <c r="D40" s="27"/>
      <c r="E40" s="27"/>
      <c r="F40" s="27"/>
      <c r="G40" s="27"/>
      <c r="H40" s="22">
        <f>F5*H25</f>
        <v>0</v>
      </c>
    </row>
    <row r="42" spans="3:8" x14ac:dyDescent="0.25">
      <c r="C42" s="131" t="s">
        <v>57</v>
      </c>
      <c r="D42" s="131"/>
      <c r="E42" s="131"/>
      <c r="F42" s="131"/>
      <c r="G42" s="131"/>
      <c r="H42" s="131"/>
    </row>
    <row r="43" spans="3:8" x14ac:dyDescent="0.25">
      <c r="C43" s="5"/>
      <c r="D43" s="104">
        <f t="shared" ref="D43" ca="1" si="11">YEAR(TODAY())+1</f>
        <v>2025</v>
      </c>
      <c r="E43" s="104">
        <f ca="1">D43+1</f>
        <v>2026</v>
      </c>
      <c r="F43" s="104">
        <f t="shared" ref="F43:H43" ca="1" si="12">E43+1</f>
        <v>2027</v>
      </c>
      <c r="G43" s="104">
        <f t="shared" ca="1" si="12"/>
        <v>2028</v>
      </c>
      <c r="H43" s="104">
        <f t="shared" ca="1" si="12"/>
        <v>2029</v>
      </c>
    </row>
    <row r="44" spans="3:8" x14ac:dyDescent="0.25">
      <c r="C44" s="3" t="str">
        <f>Brand_name&amp;" is approved for reimbursement"</f>
        <v>&lt;intervention&gt; is approved for reimbursement</v>
      </c>
      <c r="D44" s="22">
        <f>SUM(D30:D34)</f>
        <v>0</v>
      </c>
      <c r="E44" s="22">
        <f t="shared" ref="E44:H44" si="13">SUM(E30:E34)</f>
        <v>0</v>
      </c>
      <c r="F44" s="22">
        <f t="shared" si="13"/>
        <v>0</v>
      </c>
      <c r="G44" s="22">
        <f t="shared" si="13"/>
        <v>0</v>
      </c>
      <c r="H44" s="22">
        <f t="shared" si="13"/>
        <v>0</v>
      </c>
    </row>
    <row r="45" spans="3:8" x14ac:dyDescent="0.25">
      <c r="C45" s="3" t="str">
        <f>Brand_name&amp;" is NOT approved for reimbursement"</f>
        <v>&lt;intervention&gt; is NOT approved for reimbursement</v>
      </c>
      <c r="D45" s="22">
        <f>SUM(D36:D40)</f>
        <v>0</v>
      </c>
      <c r="E45" s="22">
        <f t="shared" ref="E45:H45" si="14">SUM(E36:E40)</f>
        <v>0</v>
      </c>
      <c r="F45" s="22">
        <f t="shared" si="14"/>
        <v>0</v>
      </c>
      <c r="G45" s="22">
        <f t="shared" si="14"/>
        <v>0</v>
      </c>
      <c r="H45" s="22">
        <f t="shared" si="14"/>
        <v>0</v>
      </c>
    </row>
    <row r="46" spans="3:8" x14ac:dyDescent="0.25">
      <c r="C46" s="8" t="s">
        <v>46</v>
      </c>
      <c r="D46" s="21">
        <f>D44-D45</f>
        <v>0</v>
      </c>
      <c r="E46" s="21">
        <f t="shared" ref="E46:H46" si="15">E44-E45</f>
        <v>0</v>
      </c>
      <c r="F46" s="21">
        <f t="shared" si="15"/>
        <v>0</v>
      </c>
      <c r="G46" s="21">
        <f t="shared" si="15"/>
        <v>0</v>
      </c>
      <c r="H46" s="21">
        <f t="shared" si="15"/>
        <v>0</v>
      </c>
    </row>
  </sheetData>
  <customSheetViews>
    <customSheetView guid="{3FE28792-084C-499C-BD41-2962A1B8F4FC}">
      <selection activeCell="C33" sqref="C33"/>
      <pageMargins left="0" right="0" top="0" bottom="0" header="0" footer="0"/>
      <pageSetup paperSize="9" orientation="portrait" verticalDpi="0" r:id="rId1"/>
    </customSheetView>
  </customSheetViews>
  <mergeCells count="9">
    <mergeCell ref="C27:H27"/>
    <mergeCell ref="C42:H42"/>
    <mergeCell ref="C1:H1"/>
    <mergeCell ref="C29:H29"/>
    <mergeCell ref="C35:H35"/>
    <mergeCell ref="C15:H15"/>
    <mergeCell ref="C11:H11"/>
    <mergeCell ref="C22:H22"/>
    <mergeCell ref="C4:C9"/>
  </mergeCell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B442-B0E3-4631-B98F-E9CE944F8B52}">
  <sheetPr>
    <tabColor rgb="FF00778B"/>
  </sheetPr>
  <dimension ref="A1:L46"/>
  <sheetViews>
    <sheetView topLeftCell="C40" zoomScaleNormal="100" workbookViewId="0">
      <selection activeCell="C30" sqref="C30"/>
    </sheetView>
  </sheetViews>
  <sheetFormatPr baseColWidth="10" defaultColWidth="10.85546875" defaultRowHeight="15" x14ac:dyDescent="0.25"/>
  <cols>
    <col min="1" max="1" width="10.5703125" style="1" bestFit="1" customWidth="1"/>
    <col min="2" max="2" width="2.85546875" style="1" customWidth="1"/>
    <col min="3" max="3" width="70.5703125" style="1" bestFit="1" customWidth="1"/>
    <col min="4" max="8" width="10.7109375" style="24" customWidth="1"/>
    <col min="9" max="9" width="10.7109375" style="1" customWidth="1"/>
    <col min="10" max="12" width="10.7109375" style="24" customWidth="1"/>
    <col min="13" max="19" width="10.7109375" style="1" customWidth="1"/>
    <col min="20" max="16384" width="10.85546875" style="1"/>
  </cols>
  <sheetData>
    <row r="1" spans="1:12" ht="21" x14ac:dyDescent="0.25">
      <c r="A1" s="15" t="s">
        <v>3</v>
      </c>
      <c r="C1" s="144" t="str">
        <f>'Cover page'!B26</f>
        <v xml:space="preserve">2.3 Budgetary consequences not related to the Regional Health Authorities </v>
      </c>
      <c r="D1" s="144"/>
      <c r="E1" s="144"/>
      <c r="F1" s="144"/>
      <c r="G1" s="144"/>
      <c r="H1" s="144"/>
    </row>
    <row r="2" spans="1:12" x14ac:dyDescent="0.25">
      <c r="G2" s="1"/>
      <c r="H2" s="1"/>
      <c r="J2" s="1"/>
    </row>
    <row r="3" spans="1:12" x14ac:dyDescent="0.25">
      <c r="C3" s="131" t="s">
        <v>58</v>
      </c>
      <c r="D3" s="131"/>
      <c r="E3" s="131"/>
      <c r="F3" s="131"/>
      <c r="G3" s="1"/>
      <c r="H3" s="1"/>
      <c r="J3" s="1"/>
      <c r="K3" s="1"/>
      <c r="L3" s="1"/>
    </row>
    <row r="4" spans="1:12" x14ac:dyDescent="0.25">
      <c r="C4" s="132" t="s">
        <v>59</v>
      </c>
      <c r="D4" s="69" t="s">
        <v>24</v>
      </c>
      <c r="E4" s="69" t="s">
        <v>25</v>
      </c>
      <c r="F4" s="69" t="s">
        <v>26</v>
      </c>
      <c r="G4" s="1"/>
      <c r="H4" s="1"/>
      <c r="J4" s="1"/>
      <c r="K4" s="1"/>
      <c r="L4" s="1"/>
    </row>
    <row r="5" spans="1:12" x14ac:dyDescent="0.25">
      <c r="C5" s="133"/>
      <c r="D5" s="31">
        <v>1</v>
      </c>
      <c r="E5" s="105">
        <v>10</v>
      </c>
      <c r="F5" s="105">
        <v>10</v>
      </c>
      <c r="G5" s="1"/>
      <c r="H5" s="1"/>
      <c r="J5" s="1"/>
      <c r="K5" s="1"/>
      <c r="L5" s="1"/>
    </row>
    <row r="6" spans="1:12" x14ac:dyDescent="0.25">
      <c r="C6" s="133"/>
      <c r="D6" s="31">
        <v>2</v>
      </c>
      <c r="E6" s="105">
        <v>10</v>
      </c>
      <c r="F6" s="105">
        <v>10</v>
      </c>
      <c r="G6" s="1"/>
      <c r="H6" s="1"/>
      <c r="J6" s="1"/>
      <c r="K6" s="1"/>
      <c r="L6" s="1"/>
    </row>
    <row r="7" spans="1:12" x14ac:dyDescent="0.25">
      <c r="C7" s="133"/>
      <c r="D7" s="31">
        <v>3</v>
      </c>
      <c r="E7" s="105">
        <v>10</v>
      </c>
      <c r="F7" s="105">
        <v>10</v>
      </c>
      <c r="G7" s="1"/>
      <c r="H7" s="1"/>
      <c r="J7" s="1"/>
      <c r="K7" s="1"/>
      <c r="L7" s="1"/>
    </row>
    <row r="8" spans="1:12" x14ac:dyDescent="0.25">
      <c r="C8" s="133"/>
      <c r="D8" s="31">
        <v>4</v>
      </c>
      <c r="E8" s="105">
        <v>10</v>
      </c>
      <c r="F8" s="105">
        <v>10</v>
      </c>
      <c r="G8" s="1"/>
      <c r="H8" s="1"/>
      <c r="J8" s="1"/>
      <c r="K8" s="1"/>
      <c r="L8" s="1"/>
    </row>
    <row r="9" spans="1:12" x14ac:dyDescent="0.25">
      <c r="C9" s="134"/>
      <c r="D9" s="31">
        <v>5</v>
      </c>
      <c r="E9" s="105">
        <v>10</v>
      </c>
      <c r="F9" s="105">
        <v>10</v>
      </c>
      <c r="G9" s="1"/>
      <c r="H9" s="1"/>
      <c r="J9" s="1"/>
      <c r="K9" s="1"/>
      <c r="L9" s="1"/>
    </row>
    <row r="11" spans="1:12" x14ac:dyDescent="0.25">
      <c r="C11" s="131" t="s">
        <v>21</v>
      </c>
      <c r="D11" s="131"/>
      <c r="E11" s="131"/>
      <c r="F11" s="131"/>
      <c r="G11" s="131"/>
      <c r="H11" s="131"/>
    </row>
    <row r="12" spans="1:12" x14ac:dyDescent="0.25">
      <c r="C12" s="5"/>
      <c r="D12" s="104">
        <f t="shared" ref="D12" ca="1" si="0">YEAR(TODAY())+1</f>
        <v>2025</v>
      </c>
      <c r="E12" s="104">
        <f ca="1">D12+1</f>
        <v>2026</v>
      </c>
      <c r="F12" s="104">
        <f t="shared" ref="F12:H12" ca="1" si="1">E12+1</f>
        <v>2027</v>
      </c>
      <c r="G12" s="104">
        <f t="shared" ca="1" si="1"/>
        <v>2028</v>
      </c>
      <c r="H12" s="104">
        <f t="shared" ca="1" si="1"/>
        <v>2029</v>
      </c>
      <c r="J12" s="1"/>
      <c r="K12" s="1"/>
      <c r="L12" s="1"/>
    </row>
    <row r="13" spans="1:12" x14ac:dyDescent="0.25">
      <c r="A13" s="7"/>
      <c r="C13" s="36" t="str">
        <f>'2.1.1 Number of patients'!C12</f>
        <v>Eligible patients starting treatment each year</v>
      </c>
      <c r="D13" s="25">
        <f>'2.1.1 Number of patients'!D12</f>
        <v>0</v>
      </c>
      <c r="E13" s="25">
        <f>'2.1.1 Number of patients'!E12</f>
        <v>0</v>
      </c>
      <c r="F13" s="25">
        <f>'2.1.1 Number of patients'!F12</f>
        <v>0</v>
      </c>
      <c r="G13" s="25">
        <f>'2.1.1 Number of patients'!G12</f>
        <v>0</v>
      </c>
      <c r="H13" s="25">
        <f>'2.1.1 Number of patients'!H12</f>
        <v>0</v>
      </c>
      <c r="J13" s="1"/>
      <c r="K13" s="1"/>
      <c r="L13" s="1"/>
    </row>
    <row r="14" spans="1:12" x14ac:dyDescent="0.25">
      <c r="J14" s="1"/>
      <c r="K14" s="1"/>
      <c r="L14" s="1"/>
    </row>
    <row r="15" spans="1:12" x14ac:dyDescent="0.25">
      <c r="C15" s="131" t="s">
        <v>49</v>
      </c>
      <c r="D15" s="131"/>
      <c r="E15" s="131"/>
      <c r="F15" s="131"/>
      <c r="G15" s="131"/>
      <c r="H15" s="131"/>
      <c r="J15" s="1"/>
      <c r="K15" s="1"/>
      <c r="L15" s="1"/>
    </row>
    <row r="16" spans="1:12" x14ac:dyDescent="0.25">
      <c r="C16" s="5"/>
      <c r="D16" s="104">
        <f t="shared" ref="D16" ca="1" si="2">YEAR(TODAY())+1</f>
        <v>2025</v>
      </c>
      <c r="E16" s="104">
        <f ca="1">D16+1</f>
        <v>2026</v>
      </c>
      <c r="F16" s="104">
        <f t="shared" ref="F16:H16" ca="1" si="3">E16+1</f>
        <v>2027</v>
      </c>
      <c r="G16" s="104">
        <f t="shared" ca="1" si="3"/>
        <v>2028</v>
      </c>
      <c r="H16" s="104">
        <f t="shared" ca="1" si="3"/>
        <v>2029</v>
      </c>
      <c r="J16" s="1"/>
      <c r="K16" s="1"/>
      <c r="L16" s="1"/>
    </row>
    <row r="17" spans="3:12" x14ac:dyDescent="0.25">
      <c r="C17" s="37" t="str">
        <f>Brand_name</f>
        <v>&lt;intervention&gt;</v>
      </c>
      <c r="D17" s="25">
        <f>D13*D19</f>
        <v>0</v>
      </c>
      <c r="E17" s="25">
        <f t="shared" ref="E17:H17" si="4">E13*E19</f>
        <v>0</v>
      </c>
      <c r="F17" s="25">
        <f t="shared" si="4"/>
        <v>0</v>
      </c>
      <c r="G17" s="25">
        <f>G13*G19</f>
        <v>0</v>
      </c>
      <c r="H17" s="25">
        <f t="shared" si="4"/>
        <v>0</v>
      </c>
      <c r="J17" s="1"/>
      <c r="K17" s="1"/>
      <c r="L17" s="1"/>
    </row>
    <row r="18" spans="3:12" x14ac:dyDescent="0.25">
      <c r="C18" s="36" t="s">
        <v>26</v>
      </c>
      <c r="D18" s="22">
        <f>D13-D17</f>
        <v>0</v>
      </c>
      <c r="E18" s="22">
        <f t="shared" ref="E18:H18" si="5">E13-E17</f>
        <v>0</v>
      </c>
      <c r="F18" s="22">
        <f t="shared" si="5"/>
        <v>0</v>
      </c>
      <c r="G18" s="22">
        <f t="shared" si="5"/>
        <v>0</v>
      </c>
      <c r="H18" s="22">
        <f t="shared" si="5"/>
        <v>0</v>
      </c>
      <c r="J18" s="1"/>
      <c r="K18" s="1"/>
      <c r="L18" s="1"/>
    </row>
    <row r="19" spans="3:12" x14ac:dyDescent="0.25">
      <c r="C19" s="16" t="str">
        <f>"Market share of "&amp;Brand_name&amp;" in new patients"</f>
        <v>Market share of &lt;intervention&gt; in new patients</v>
      </c>
      <c r="D19" s="28">
        <f>'2.1.1 Number of patients'!D18</f>
        <v>1</v>
      </c>
      <c r="E19" s="28">
        <f>'2.1.1 Number of patients'!E18</f>
        <v>1</v>
      </c>
      <c r="F19" s="28">
        <f>'2.1.1 Number of patients'!F18</f>
        <v>1</v>
      </c>
      <c r="G19" s="28">
        <f>'2.1.1 Number of patients'!G18</f>
        <v>1</v>
      </c>
      <c r="H19" s="28">
        <f>'2.1.1 Number of patients'!H18</f>
        <v>1</v>
      </c>
      <c r="J19" s="1"/>
      <c r="K19" s="1"/>
      <c r="L19" s="1"/>
    </row>
    <row r="20" spans="3:12" x14ac:dyDescent="0.25">
      <c r="C20" s="2"/>
      <c r="D20" s="26"/>
      <c r="E20" s="26"/>
      <c r="F20" s="26"/>
      <c r="G20" s="26"/>
      <c r="H20" s="26"/>
      <c r="J20" s="32"/>
    </row>
    <row r="22" spans="3:12" x14ac:dyDescent="0.25">
      <c r="C22" s="131" t="s">
        <v>50</v>
      </c>
      <c r="D22" s="131"/>
      <c r="E22" s="131"/>
      <c r="F22" s="131"/>
      <c r="G22" s="131"/>
      <c r="H22" s="131"/>
    </row>
    <row r="23" spans="3:12" x14ac:dyDescent="0.25">
      <c r="C23" s="5"/>
      <c r="D23" s="104">
        <f t="shared" ref="D23" ca="1" si="6">YEAR(TODAY())+1</f>
        <v>2025</v>
      </c>
      <c r="E23" s="104">
        <f ca="1">D23+1</f>
        <v>2026</v>
      </c>
      <c r="F23" s="104">
        <f t="shared" ref="F23:H23" ca="1" si="7">E23+1</f>
        <v>2027</v>
      </c>
      <c r="G23" s="104">
        <f t="shared" ca="1" si="7"/>
        <v>2028</v>
      </c>
      <c r="H23" s="104">
        <f t="shared" ca="1" si="7"/>
        <v>2029</v>
      </c>
    </row>
    <row r="24" spans="3:12" x14ac:dyDescent="0.25">
      <c r="C24" s="37" t="str">
        <f>Brand_name</f>
        <v>&lt;intervention&gt;</v>
      </c>
      <c r="D24" s="22">
        <v>0</v>
      </c>
      <c r="E24" s="22">
        <v>0</v>
      </c>
      <c r="F24" s="22">
        <v>0</v>
      </c>
      <c r="G24" s="22">
        <v>0</v>
      </c>
      <c r="H24" s="22">
        <v>0</v>
      </c>
    </row>
    <row r="25" spans="3:12" x14ac:dyDescent="0.25">
      <c r="C25" s="36" t="s">
        <v>26</v>
      </c>
      <c r="D25" s="22">
        <f>D13</f>
        <v>0</v>
      </c>
      <c r="E25" s="22">
        <f t="shared" ref="E25:H25" si="8">E13</f>
        <v>0</v>
      </c>
      <c r="F25" s="22">
        <f t="shared" si="8"/>
        <v>0</v>
      </c>
      <c r="G25" s="22">
        <f t="shared" si="8"/>
        <v>0</v>
      </c>
      <c r="H25" s="22">
        <f t="shared" si="8"/>
        <v>0</v>
      </c>
    </row>
    <row r="27" spans="3:12" x14ac:dyDescent="0.25">
      <c r="C27" s="131" t="s">
        <v>60</v>
      </c>
      <c r="D27" s="131"/>
      <c r="E27" s="131"/>
      <c r="F27" s="131"/>
      <c r="G27" s="131"/>
      <c r="H27" s="131"/>
    </row>
    <row r="28" spans="3:12" x14ac:dyDescent="0.25">
      <c r="C28" s="5"/>
      <c r="D28" s="104">
        <f t="shared" ref="D28" ca="1" si="9">YEAR(TODAY())+1</f>
        <v>2025</v>
      </c>
      <c r="E28" s="104">
        <f ca="1">D28+1</f>
        <v>2026</v>
      </c>
      <c r="F28" s="104">
        <f t="shared" ref="F28:H28" ca="1" si="10">E28+1</f>
        <v>2027</v>
      </c>
      <c r="G28" s="104">
        <f t="shared" ca="1" si="10"/>
        <v>2028</v>
      </c>
      <c r="H28" s="104">
        <f t="shared" ca="1" si="10"/>
        <v>2029</v>
      </c>
    </row>
    <row r="29" spans="3:12" x14ac:dyDescent="0.25">
      <c r="C29" s="146" t="s">
        <v>25</v>
      </c>
      <c r="D29" s="146"/>
      <c r="E29" s="146"/>
      <c r="F29" s="146"/>
      <c r="G29" s="146"/>
      <c r="H29" s="146"/>
    </row>
    <row r="30" spans="3:12" x14ac:dyDescent="0.25">
      <c r="C30" s="39" t="s">
        <v>52</v>
      </c>
      <c r="D30" s="22">
        <f>E5*D17+D18*F5</f>
        <v>0</v>
      </c>
      <c r="E30" s="22">
        <f>E6*D17+D18*F6</f>
        <v>0</v>
      </c>
      <c r="F30" s="22">
        <f>E7*D17+D18*F7</f>
        <v>0</v>
      </c>
      <c r="G30" s="22">
        <f>E8*D17+D18*F8</f>
        <v>0</v>
      </c>
      <c r="H30" s="22">
        <f>E9*D17+D18*F9</f>
        <v>0</v>
      </c>
    </row>
    <row r="31" spans="3:12" x14ac:dyDescent="0.25">
      <c r="C31" s="39" t="s">
        <v>53</v>
      </c>
      <c r="D31" s="22"/>
      <c r="E31" s="22">
        <f>E5*E17+E18*F5</f>
        <v>0</v>
      </c>
      <c r="F31" s="22">
        <f>E6*E17+E18*F6</f>
        <v>0</v>
      </c>
      <c r="G31" s="22">
        <f>E7*E17+E18*F7</f>
        <v>0</v>
      </c>
      <c r="H31" s="22">
        <f>E8*E17+E18*F8</f>
        <v>0</v>
      </c>
    </row>
    <row r="32" spans="3:12" x14ac:dyDescent="0.25">
      <c r="C32" s="39" t="s">
        <v>54</v>
      </c>
      <c r="D32" s="22"/>
      <c r="E32" s="22"/>
      <c r="F32" s="22">
        <f>E5*F17+F18*F5</f>
        <v>0</v>
      </c>
      <c r="G32" s="22">
        <f>E6*F17+F18*F6</f>
        <v>0</v>
      </c>
      <c r="H32" s="22">
        <f>E7*F17+F18*F7</f>
        <v>0</v>
      </c>
    </row>
    <row r="33" spans="3:10" x14ac:dyDescent="0.25">
      <c r="C33" s="39" t="s">
        <v>55</v>
      </c>
      <c r="D33" s="22"/>
      <c r="E33" s="22"/>
      <c r="F33" s="22"/>
      <c r="G33" s="22">
        <f>E5*G17+G18*F5</f>
        <v>0</v>
      </c>
      <c r="H33" s="22">
        <f>E6*G17+G18*F6</f>
        <v>0</v>
      </c>
    </row>
    <row r="34" spans="3:10" x14ac:dyDescent="0.25">
      <c r="C34" s="39" t="s">
        <v>56</v>
      </c>
      <c r="D34" s="22"/>
      <c r="E34" s="22"/>
      <c r="F34" s="22"/>
      <c r="G34" s="22"/>
      <c r="H34" s="22">
        <f>E5*H17+H18*F5</f>
        <v>0</v>
      </c>
    </row>
    <row r="35" spans="3:10" x14ac:dyDescent="0.25">
      <c r="C35" s="147" t="s">
        <v>26</v>
      </c>
      <c r="D35" s="147"/>
      <c r="E35" s="147"/>
      <c r="F35" s="147"/>
      <c r="G35" s="147"/>
      <c r="H35" s="147"/>
    </row>
    <row r="36" spans="3:10" x14ac:dyDescent="0.25">
      <c r="C36" s="39" t="s">
        <v>52</v>
      </c>
      <c r="D36" s="22">
        <f>F5*D25</f>
        <v>0</v>
      </c>
      <c r="E36" s="22">
        <f>F6*D25</f>
        <v>0</v>
      </c>
      <c r="F36" s="22">
        <f>F7*D25</f>
        <v>0</v>
      </c>
      <c r="G36" s="22">
        <f>F8*D25</f>
        <v>0</v>
      </c>
      <c r="H36" s="22">
        <f>F9*D25</f>
        <v>0</v>
      </c>
    </row>
    <row r="37" spans="3:10" x14ac:dyDescent="0.25">
      <c r="C37" s="39" t="s">
        <v>53</v>
      </c>
      <c r="D37" s="27"/>
      <c r="E37" s="22">
        <f>F5*E25</f>
        <v>0</v>
      </c>
      <c r="F37" s="22">
        <f>F6*E25</f>
        <v>0</v>
      </c>
      <c r="G37" s="22">
        <f>F7*E25</f>
        <v>0</v>
      </c>
      <c r="H37" s="22">
        <f>F8*E25</f>
        <v>0</v>
      </c>
    </row>
    <row r="38" spans="3:10" x14ac:dyDescent="0.25">
      <c r="C38" s="39" t="s">
        <v>54</v>
      </c>
      <c r="D38" s="27"/>
      <c r="E38" s="27"/>
      <c r="F38" s="22">
        <f>F5*F25</f>
        <v>0</v>
      </c>
      <c r="G38" s="22">
        <f>F6*F25</f>
        <v>0</v>
      </c>
      <c r="H38" s="22">
        <f>F7*F25</f>
        <v>0</v>
      </c>
    </row>
    <row r="39" spans="3:10" x14ac:dyDescent="0.25">
      <c r="C39" s="39" t="s">
        <v>55</v>
      </c>
      <c r="D39" s="27"/>
      <c r="E39" s="27"/>
      <c r="F39" s="27"/>
      <c r="G39" s="22">
        <f>F5*G25</f>
        <v>0</v>
      </c>
      <c r="H39" s="22">
        <f>F6*G25</f>
        <v>0</v>
      </c>
    </row>
    <row r="40" spans="3:10" x14ac:dyDescent="0.25">
      <c r="C40" s="39" t="s">
        <v>56</v>
      </c>
      <c r="D40" s="27"/>
      <c r="E40" s="27"/>
      <c r="F40" s="27"/>
      <c r="G40" s="27"/>
      <c r="H40" s="22">
        <f>F5*H25</f>
        <v>0</v>
      </c>
    </row>
    <row r="41" spans="3:10" x14ac:dyDescent="0.25">
      <c r="D41" s="29"/>
      <c r="E41" s="29"/>
      <c r="F41" s="29"/>
      <c r="G41" s="29"/>
      <c r="H41" s="30"/>
    </row>
    <row r="42" spans="3:10" x14ac:dyDescent="0.25">
      <c r="C42" s="131" t="s">
        <v>61</v>
      </c>
      <c r="D42" s="131"/>
      <c r="E42" s="131"/>
      <c r="F42" s="131"/>
      <c r="G42" s="131"/>
      <c r="H42" s="131"/>
    </row>
    <row r="43" spans="3:10" x14ac:dyDescent="0.25">
      <c r="C43" s="5"/>
      <c r="D43" s="104">
        <f t="shared" ref="D43" ca="1" si="11">YEAR(TODAY())+1</f>
        <v>2025</v>
      </c>
      <c r="E43" s="104">
        <f ca="1">D43+1</f>
        <v>2026</v>
      </c>
      <c r="F43" s="104">
        <f t="shared" ref="F43:H43" ca="1" si="12">E43+1</f>
        <v>2027</v>
      </c>
      <c r="G43" s="104">
        <f t="shared" ca="1" si="12"/>
        <v>2028</v>
      </c>
      <c r="H43" s="104">
        <f t="shared" ca="1" si="12"/>
        <v>2029</v>
      </c>
    </row>
    <row r="44" spans="3:10" x14ac:dyDescent="0.25">
      <c r="C44" s="3" t="str">
        <f>Brand_name&amp;" is approved for reimbursement"</f>
        <v>&lt;intervention&gt; is approved for reimbursement</v>
      </c>
      <c r="D44" s="22">
        <f>SUM(D30:D34)</f>
        <v>0</v>
      </c>
      <c r="E44" s="22">
        <f t="shared" ref="E44:H44" si="13">SUM(E30:E34)</f>
        <v>0</v>
      </c>
      <c r="F44" s="22">
        <f t="shared" si="13"/>
        <v>0</v>
      </c>
      <c r="G44" s="22">
        <f t="shared" si="13"/>
        <v>0</v>
      </c>
      <c r="H44" s="22">
        <f t="shared" si="13"/>
        <v>0</v>
      </c>
      <c r="J44" s="30"/>
    </row>
    <row r="45" spans="3:10" x14ac:dyDescent="0.25">
      <c r="C45" s="3" t="str">
        <f>Brand_name&amp;" is NOT approved for reimbursement"</f>
        <v>&lt;intervention&gt; is NOT approved for reimbursement</v>
      </c>
      <c r="D45" s="22">
        <f>SUM(D36:D40)</f>
        <v>0</v>
      </c>
      <c r="E45" s="22">
        <f t="shared" ref="E45:H45" si="14">SUM(E36:E40)</f>
        <v>0</v>
      </c>
      <c r="F45" s="22">
        <f t="shared" si="14"/>
        <v>0</v>
      </c>
      <c r="G45" s="22">
        <f t="shared" si="14"/>
        <v>0</v>
      </c>
      <c r="H45" s="22">
        <f t="shared" si="14"/>
        <v>0</v>
      </c>
      <c r="J45" s="30"/>
    </row>
    <row r="46" spans="3:10" x14ac:dyDescent="0.25">
      <c r="C46" s="8" t="s">
        <v>46</v>
      </c>
      <c r="D46" s="21">
        <f>D44-D45</f>
        <v>0</v>
      </c>
      <c r="E46" s="21">
        <f t="shared" ref="E46:H46" si="15">E44-E45</f>
        <v>0</v>
      </c>
      <c r="F46" s="21">
        <f t="shared" si="15"/>
        <v>0</v>
      </c>
      <c r="G46" s="21">
        <f t="shared" si="15"/>
        <v>0</v>
      </c>
      <c r="H46" s="21">
        <f t="shared" si="15"/>
        <v>0</v>
      </c>
    </row>
  </sheetData>
  <customSheetViews>
    <customSheetView guid="{3FE28792-084C-499C-BD41-2962A1B8F4FC}" topLeftCell="A16">
      <selection activeCell="D40" sqref="D40:H40"/>
      <pageMargins left="0" right="0" top="0" bottom="0" header="0" footer="0"/>
      <pageSetup paperSize="9" orientation="portrait" verticalDpi="0" r:id="rId1"/>
    </customSheetView>
  </customSheetViews>
  <mergeCells count="10">
    <mergeCell ref="C42:H42"/>
    <mergeCell ref="C1:H1"/>
    <mergeCell ref="C29:H29"/>
    <mergeCell ref="C35:H35"/>
    <mergeCell ref="C11:H11"/>
    <mergeCell ref="C15:H15"/>
    <mergeCell ref="C22:H22"/>
    <mergeCell ref="C27:H27"/>
    <mergeCell ref="C4:C9"/>
    <mergeCell ref="C3:F3"/>
  </mergeCells>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FB2D-22DB-4D4B-962E-6C12DCCB90FA}">
  <sheetPr>
    <tabColor rgb="FF00778B"/>
  </sheetPr>
  <dimension ref="B1:G33"/>
  <sheetViews>
    <sheetView showGridLines="0" topLeftCell="A23" zoomScaleNormal="100" workbookViewId="0">
      <selection activeCell="B19" sqref="B19"/>
    </sheetView>
  </sheetViews>
  <sheetFormatPr baseColWidth="10" defaultColWidth="11.42578125" defaultRowHeight="15" x14ac:dyDescent="0.25"/>
  <cols>
    <col min="1" max="1" width="8.85546875" customWidth="1"/>
    <col min="2" max="2" width="75" customWidth="1"/>
    <col min="3" max="7" width="12.140625" customWidth="1"/>
  </cols>
  <sheetData>
    <row r="1" spans="2:7" ht="18.75" x14ac:dyDescent="0.25">
      <c r="B1" s="150" t="s">
        <v>62</v>
      </c>
      <c r="C1" s="150"/>
      <c r="D1" s="150"/>
      <c r="E1" s="150"/>
      <c r="F1" s="150"/>
      <c r="G1" s="150"/>
    </row>
    <row r="2" spans="2:7" ht="23.25" x14ac:dyDescent="0.25">
      <c r="B2" s="89" t="s">
        <v>63</v>
      </c>
      <c r="C2" s="46"/>
      <c r="D2" s="46"/>
      <c r="E2" s="46"/>
      <c r="F2" s="46"/>
      <c r="G2" s="46"/>
    </row>
    <row r="3" spans="2:7" x14ac:dyDescent="0.25">
      <c r="B3" s="68" t="s">
        <v>63</v>
      </c>
      <c r="C3" s="69">
        <f t="shared" ref="C3" ca="1" si="0">YEAR(TODAY())+1</f>
        <v>2025</v>
      </c>
      <c r="D3" s="69">
        <f ca="1">C3+1</f>
        <v>2026</v>
      </c>
      <c r="E3" s="69">
        <f t="shared" ref="E3:G3" ca="1" si="1">D3+1</f>
        <v>2027</v>
      </c>
      <c r="F3" s="69">
        <f t="shared" ca="1" si="1"/>
        <v>2028</v>
      </c>
      <c r="G3" s="69">
        <f t="shared" ca="1" si="1"/>
        <v>2029</v>
      </c>
    </row>
    <row r="4" spans="2:7" ht="24.95" customHeight="1" x14ac:dyDescent="0.25">
      <c r="B4" s="70" t="str">
        <f>Brand_name&amp;" is approved for public financing"</f>
        <v>&lt;intervention&gt; is approved for public financing</v>
      </c>
      <c r="C4" s="71">
        <f>C5+C6+C7</f>
        <v>100000</v>
      </c>
      <c r="D4" s="71">
        <f>D5+D6+D7</f>
        <v>200000</v>
      </c>
      <c r="E4" s="71">
        <f>E5+E6+E7</f>
        <v>300000</v>
      </c>
      <c r="F4" s="71">
        <f>F5+F6+F7</f>
        <v>400000</v>
      </c>
      <c r="G4" s="71">
        <f>G5+G6+G7</f>
        <v>500000</v>
      </c>
    </row>
    <row r="5" spans="2:7" x14ac:dyDescent="0.25">
      <c r="B5" s="72" t="s">
        <v>64</v>
      </c>
      <c r="C5" s="73">
        <f>+'2.1.2 Number and costof devices'!D42</f>
        <v>100000</v>
      </c>
      <c r="D5" s="73">
        <f>+'2.1.2 Number and costof devices'!E42</f>
        <v>200000</v>
      </c>
      <c r="E5" s="73">
        <f>+'2.1.2 Number and costof devices'!F42</f>
        <v>300000</v>
      </c>
      <c r="F5" s="73">
        <f>+'2.1.2 Number and costof devices'!G42</f>
        <v>400000</v>
      </c>
      <c r="G5" s="73">
        <f>+'2.1.2 Number and costof devices'!H42</f>
        <v>500000</v>
      </c>
    </row>
    <row r="6" spans="2:7" x14ac:dyDescent="0.25">
      <c r="B6" s="72" t="s">
        <v>65</v>
      </c>
      <c r="C6" s="73">
        <f>'2.2. Specialist Health Services'!D44</f>
        <v>0</v>
      </c>
      <c r="D6" s="73">
        <f>'2.2. Specialist Health Services'!E44</f>
        <v>0</v>
      </c>
      <c r="E6" s="73">
        <f>'2.2. Specialist Health Services'!F44</f>
        <v>0</v>
      </c>
      <c r="F6" s="73">
        <f>'2.2. Specialist Health Services'!G44</f>
        <v>0</v>
      </c>
      <c r="G6" s="73">
        <f>'2.2. Specialist Health Services'!H44</f>
        <v>0</v>
      </c>
    </row>
    <row r="7" spans="2:7" ht="15.75" thickBot="1" x14ac:dyDescent="0.3">
      <c r="B7" s="74" t="s">
        <v>66</v>
      </c>
      <c r="C7" s="75">
        <f>'2.3. Other health care services'!D44</f>
        <v>0</v>
      </c>
      <c r="D7" s="75">
        <f>'2.3. Other health care services'!E44</f>
        <v>0</v>
      </c>
      <c r="E7" s="75">
        <f>'2.3. Other health care services'!F44</f>
        <v>0</v>
      </c>
      <c r="F7" s="75">
        <f>'2.3. Other health care services'!G44</f>
        <v>0</v>
      </c>
      <c r="G7" s="75">
        <f>'2.3. Other health care services'!H44</f>
        <v>0</v>
      </c>
    </row>
    <row r="8" spans="2:7" ht="24.95" customHeight="1" x14ac:dyDescent="0.25">
      <c r="B8" s="70" t="str">
        <f>Brand_name&amp;" is NOT approved for public financing"</f>
        <v>&lt;intervention&gt; is NOT approved for public financing</v>
      </c>
      <c r="C8" s="76">
        <f>C9+C10+C11</f>
        <v>50000</v>
      </c>
      <c r="D8" s="76">
        <f>D9+D10+D11</f>
        <v>100000</v>
      </c>
      <c r="E8" s="76">
        <f>E9+E10+E11</f>
        <v>150000</v>
      </c>
      <c r="F8" s="76">
        <f>F9+F10+F11</f>
        <v>200000</v>
      </c>
      <c r="G8" s="76">
        <f>G9+G10+G11</f>
        <v>250000</v>
      </c>
    </row>
    <row r="9" spans="2:7" x14ac:dyDescent="0.25">
      <c r="B9" s="72" t="s">
        <v>64</v>
      </c>
      <c r="C9" s="73">
        <f>+'2.1.2 Number and costof devices'!D43</f>
        <v>50000</v>
      </c>
      <c r="D9" s="73">
        <f>+'2.1.2 Number and costof devices'!E43</f>
        <v>100000</v>
      </c>
      <c r="E9" s="73">
        <f>+'2.1.2 Number and costof devices'!F43</f>
        <v>150000</v>
      </c>
      <c r="F9" s="73">
        <f>+'2.1.2 Number and costof devices'!G43</f>
        <v>200000</v>
      </c>
      <c r="G9" s="73">
        <f>+'2.1.2 Number and costof devices'!H43</f>
        <v>250000</v>
      </c>
    </row>
    <row r="10" spans="2:7" x14ac:dyDescent="0.25">
      <c r="B10" s="72" t="s">
        <v>65</v>
      </c>
      <c r="C10" s="73">
        <f>'2.2. Specialist Health Services'!D45</f>
        <v>0</v>
      </c>
      <c r="D10" s="73">
        <f>'2.2. Specialist Health Services'!E45</f>
        <v>0</v>
      </c>
      <c r="E10" s="73">
        <f>'2.2. Specialist Health Services'!F45</f>
        <v>0</v>
      </c>
      <c r="F10" s="73">
        <f>'2.2. Specialist Health Services'!G45</f>
        <v>0</v>
      </c>
      <c r="G10" s="73">
        <f>'2.2. Specialist Health Services'!H45</f>
        <v>0</v>
      </c>
    </row>
    <row r="11" spans="2:7" ht="15.75" thickBot="1" x14ac:dyDescent="0.3">
      <c r="B11" s="74" t="s">
        <v>66</v>
      </c>
      <c r="C11" s="75">
        <f>'2.3. Other health care services'!D45</f>
        <v>0</v>
      </c>
      <c r="D11" s="75">
        <f>'2.3. Other health care services'!E45</f>
        <v>0</v>
      </c>
      <c r="E11" s="75">
        <f>'2.3. Other health care services'!F45</f>
        <v>0</v>
      </c>
      <c r="F11" s="75">
        <f>'2.3. Other health care services'!G45</f>
        <v>0</v>
      </c>
      <c r="G11" s="75">
        <f>'2.3. Other health care services'!H45</f>
        <v>0</v>
      </c>
    </row>
    <row r="12" spans="2:7" ht="24.95" customHeight="1" thickBot="1" x14ac:dyDescent="0.3">
      <c r="B12" s="77" t="s">
        <v>46</v>
      </c>
      <c r="C12" s="78">
        <f>C4-C8</f>
        <v>50000</v>
      </c>
      <c r="D12" s="78">
        <f>D4-D8</f>
        <v>100000</v>
      </c>
      <c r="E12" s="78">
        <f>E4-E8</f>
        <v>150000</v>
      </c>
      <c r="F12" s="78">
        <f>F4-F8</f>
        <v>200000</v>
      </c>
      <c r="G12" s="78">
        <f>G4-G8</f>
        <v>250000</v>
      </c>
    </row>
    <row r="13" spans="2:7" ht="15.75" thickTop="1" x14ac:dyDescent="0.25">
      <c r="B13" s="72" t="s">
        <v>67</v>
      </c>
      <c r="C13" s="73">
        <f t="shared" ref="C13:G13" si="2">C5-C9</f>
        <v>50000</v>
      </c>
      <c r="D13" s="73">
        <f t="shared" si="2"/>
        <v>100000</v>
      </c>
      <c r="E13" s="73">
        <f t="shared" si="2"/>
        <v>150000</v>
      </c>
      <c r="F13" s="73">
        <f t="shared" si="2"/>
        <v>200000</v>
      </c>
      <c r="G13" s="73">
        <f t="shared" si="2"/>
        <v>250000</v>
      </c>
    </row>
    <row r="14" spans="2:7" x14ac:dyDescent="0.25">
      <c r="B14" s="72" t="s">
        <v>68</v>
      </c>
      <c r="C14" s="73">
        <f t="shared" ref="C14:G14" si="3">C6-C10</f>
        <v>0</v>
      </c>
      <c r="D14" s="73">
        <f t="shared" si="3"/>
        <v>0</v>
      </c>
      <c r="E14" s="73">
        <f t="shared" si="3"/>
        <v>0</v>
      </c>
      <c r="F14" s="73">
        <f t="shared" si="3"/>
        <v>0</v>
      </c>
      <c r="G14" s="73">
        <f t="shared" si="3"/>
        <v>0</v>
      </c>
    </row>
    <row r="15" spans="2:7" ht="15.75" thickBot="1" x14ac:dyDescent="0.3">
      <c r="B15" s="74" t="s">
        <v>66</v>
      </c>
      <c r="C15" s="75">
        <f t="shared" ref="C15:G15" si="4">C7-C11</f>
        <v>0</v>
      </c>
      <c r="D15" s="75">
        <f t="shared" si="4"/>
        <v>0</v>
      </c>
      <c r="E15" s="75">
        <f t="shared" si="4"/>
        <v>0</v>
      </c>
      <c r="F15" s="75">
        <f t="shared" si="4"/>
        <v>0</v>
      </c>
      <c r="G15" s="75">
        <f t="shared" si="4"/>
        <v>0</v>
      </c>
    </row>
    <row r="16" spans="2:7" x14ac:dyDescent="0.25">
      <c r="B16" s="79" t="s">
        <v>69</v>
      </c>
      <c r="C16" s="67"/>
      <c r="D16" s="67"/>
      <c r="E16" s="67"/>
      <c r="F16" s="67"/>
      <c r="G16" s="67"/>
    </row>
    <row r="17" spans="2:7" x14ac:dyDescent="0.25">
      <c r="B17" s="67"/>
      <c r="C17" s="67"/>
      <c r="D17" s="67"/>
      <c r="E17" s="67"/>
      <c r="F17" s="67"/>
      <c r="G17" s="67"/>
    </row>
    <row r="18" spans="2:7" x14ac:dyDescent="0.25">
      <c r="B18" s="148" t="s">
        <v>70</v>
      </c>
      <c r="C18" s="148"/>
      <c r="D18" s="148"/>
      <c r="E18" s="148"/>
      <c r="F18" s="148"/>
      <c r="G18" s="148"/>
    </row>
    <row r="19" spans="2:7" x14ac:dyDescent="0.25">
      <c r="B19" s="80"/>
      <c r="C19" s="69">
        <f t="shared" ref="C19" ca="1" si="5">YEAR(TODAY())+1</f>
        <v>2025</v>
      </c>
      <c r="D19" s="69">
        <f ca="1">C19+1</f>
        <v>2026</v>
      </c>
      <c r="E19" s="69">
        <f t="shared" ref="E19:G19" ca="1" si="6">D19+1</f>
        <v>2027</v>
      </c>
      <c r="F19" s="69">
        <f t="shared" ca="1" si="6"/>
        <v>2028</v>
      </c>
      <c r="G19" s="69">
        <f t="shared" ca="1" si="6"/>
        <v>2029</v>
      </c>
    </row>
    <row r="20" spans="2:7" x14ac:dyDescent="0.25">
      <c r="B20" s="149" t="s">
        <v>25</v>
      </c>
      <c r="C20" s="149"/>
      <c r="D20" s="149"/>
      <c r="E20" s="149"/>
      <c r="F20" s="149"/>
      <c r="G20" s="149"/>
    </row>
    <row r="21" spans="2:7" x14ac:dyDescent="0.25">
      <c r="B21" s="81" t="s">
        <v>52</v>
      </c>
      <c r="C21" s="82">
        <f>SUM('2.1.1 Number of patients'!D28,'2.2. Specialist Health Services'!D30,'2.3. Other health care services'!D30)</f>
        <v>0</v>
      </c>
      <c r="D21" s="82">
        <f>SUM('2.1.1 Number of patients'!E28,'2.2. Specialist Health Services'!E30,'2.3. Other health care services'!E30)</f>
        <v>0</v>
      </c>
      <c r="E21" s="82">
        <f>SUM('2.1.1 Number of patients'!F28,'2.2. Specialist Health Services'!F30,'2.3. Other health care services'!F30)</f>
        <v>0</v>
      </c>
      <c r="F21" s="82">
        <f>SUM('2.1.1 Number of patients'!G28,'2.2. Specialist Health Services'!G30,'2.3. Other health care services'!G30)</f>
        <v>0</v>
      </c>
      <c r="G21" s="82">
        <f>SUM('2.1.1 Number of patients'!H28,'2.2. Specialist Health Services'!H30,'2.3. Other health care services'!H30)</f>
        <v>0</v>
      </c>
    </row>
    <row r="22" spans="2:7" x14ac:dyDescent="0.25">
      <c r="B22" s="81" t="s">
        <v>53</v>
      </c>
      <c r="C22" s="83"/>
      <c r="D22" s="82">
        <f>SUM('2.1.1 Number of patients'!E29,'2.2. Specialist Health Services'!E31,'2.3. Other health care services'!E31)</f>
        <v>0</v>
      </c>
      <c r="E22" s="82">
        <f>SUM('2.1.1 Number of patients'!F29,'2.2. Specialist Health Services'!F31,'2.3. Other health care services'!F31)</f>
        <v>0</v>
      </c>
      <c r="F22" s="82">
        <f>SUM('2.1.1 Number of patients'!G29,'2.2. Specialist Health Services'!G31,'2.3. Other health care services'!G31)</f>
        <v>0</v>
      </c>
      <c r="G22" s="82">
        <f>SUM('2.1.1 Number of patients'!H29,'2.2. Specialist Health Services'!H31,'2.3. Other health care services'!H31)</f>
        <v>0</v>
      </c>
    </row>
    <row r="23" spans="2:7" x14ac:dyDescent="0.25">
      <c r="B23" s="81" t="s">
        <v>54</v>
      </c>
      <c r="C23" s="83"/>
      <c r="D23" s="83"/>
      <c r="E23" s="82">
        <f>SUM('2.1.1 Number of patients'!F30,'2.2. Specialist Health Services'!F32,'2.3. Other health care services'!F32)</f>
        <v>0</v>
      </c>
      <c r="F23" s="82">
        <f>SUM('2.1.1 Number of patients'!G30,'2.2. Specialist Health Services'!G32,'2.3. Other health care services'!G32)</f>
        <v>0</v>
      </c>
      <c r="G23" s="82">
        <f>SUM('2.1.1 Number of patients'!H30,'2.2. Specialist Health Services'!H32,'2.3. Other health care services'!H32)</f>
        <v>0</v>
      </c>
    </row>
    <row r="24" spans="2:7" x14ac:dyDescent="0.25">
      <c r="B24" s="81" t="s">
        <v>55</v>
      </c>
      <c r="C24" s="83"/>
      <c r="D24" s="83"/>
      <c r="E24" s="83"/>
      <c r="F24" s="82">
        <f>SUM('2.1.1 Number of patients'!G31,'2.2. Specialist Health Services'!G33,'2.3. Other health care services'!G33)</f>
        <v>0</v>
      </c>
      <c r="G24" s="82">
        <f>SUM('2.1.1 Number of patients'!H31,'2.2. Specialist Health Services'!H33,'2.3. Other health care services'!H33)</f>
        <v>0</v>
      </c>
    </row>
    <row r="25" spans="2:7" x14ac:dyDescent="0.25">
      <c r="B25" s="81" t="s">
        <v>56</v>
      </c>
      <c r="C25" s="83"/>
      <c r="D25" s="83"/>
      <c r="E25" s="83"/>
      <c r="F25" s="83"/>
      <c r="G25" s="82">
        <f>SUM('2.1.1 Number of patients'!H32,'2.2. Specialist Health Services'!H34,'2.3. Other health care services'!H34)</f>
        <v>0</v>
      </c>
    </row>
    <row r="26" spans="2:7" x14ac:dyDescent="0.25">
      <c r="B26" s="149" t="s">
        <v>26</v>
      </c>
      <c r="C26" s="149"/>
      <c r="D26" s="149"/>
      <c r="E26" s="149"/>
      <c r="F26" s="149"/>
      <c r="G26" s="149"/>
    </row>
    <row r="27" spans="2:7" x14ac:dyDescent="0.25">
      <c r="B27" s="81" t="s">
        <v>52</v>
      </c>
      <c r="C27" s="82">
        <f>SUM('2.1.1 Number of patients'!D34,'2.2. Specialist Health Services'!D36,'2.3. Other health care services'!D36)</f>
        <v>0</v>
      </c>
      <c r="D27" s="82">
        <f>SUM('2.1.1 Number of patients'!E34,'2.2. Specialist Health Services'!E36,'2.3. Other health care services'!E36)</f>
        <v>0</v>
      </c>
      <c r="E27" s="82">
        <f>SUM('2.1.1 Number of patients'!F34,'2.2. Specialist Health Services'!F36,'2.3. Other health care services'!F36)</f>
        <v>0</v>
      </c>
      <c r="F27" s="82">
        <f>SUM('2.1.1 Number of patients'!G34,'2.2. Specialist Health Services'!G36,'2.3. Other health care services'!G36)</f>
        <v>0</v>
      </c>
      <c r="G27" s="82">
        <f>SUM('2.1.1 Number of patients'!H34,'2.2. Specialist Health Services'!H36,'2.3. Other health care services'!H36)</f>
        <v>0</v>
      </c>
    </row>
    <row r="28" spans="2:7" x14ac:dyDescent="0.25">
      <c r="B28" s="81" t="s">
        <v>53</v>
      </c>
      <c r="C28" s="83"/>
      <c r="D28" s="82">
        <f>SUM('2.1.1 Number of patients'!E35,'2.2. Specialist Health Services'!E37,'2.3. Other health care services'!E37)</f>
        <v>0</v>
      </c>
      <c r="E28" s="82">
        <f>SUM('2.1.1 Number of patients'!F35,'2.2. Specialist Health Services'!F37,'2.3. Other health care services'!F37)</f>
        <v>0</v>
      </c>
      <c r="F28" s="82">
        <f>SUM('2.1.1 Number of patients'!G35,'2.2. Specialist Health Services'!G37,'2.3. Other health care services'!G37)</f>
        <v>0</v>
      </c>
      <c r="G28" s="82">
        <f>SUM('2.1.1 Number of patients'!H35,'2.2. Specialist Health Services'!H37,'2.3. Other health care services'!H37)</f>
        <v>0</v>
      </c>
    </row>
    <row r="29" spans="2:7" x14ac:dyDescent="0.25">
      <c r="B29" s="81" t="s">
        <v>54</v>
      </c>
      <c r="C29" s="83"/>
      <c r="D29" s="83"/>
      <c r="E29" s="82">
        <f>SUM('2.1.1 Number of patients'!F36,'2.2. Specialist Health Services'!F38,'2.3. Other health care services'!F38)</f>
        <v>0</v>
      </c>
      <c r="F29" s="82">
        <f>SUM('2.1.1 Number of patients'!G36,'2.2. Specialist Health Services'!G38,'2.3. Other health care services'!G38)</f>
        <v>0</v>
      </c>
      <c r="G29" s="82">
        <f>SUM('2.1.1 Number of patients'!H36,'2.2. Specialist Health Services'!H38,'2.3. Other health care services'!H38)</f>
        <v>0</v>
      </c>
    </row>
    <row r="30" spans="2:7" x14ac:dyDescent="0.25">
      <c r="B30" s="81" t="s">
        <v>55</v>
      </c>
      <c r="C30" s="83"/>
      <c r="D30" s="83"/>
      <c r="E30" s="83"/>
      <c r="F30" s="82">
        <f>SUM('2.1.1 Number of patients'!G37,'2.2. Specialist Health Services'!G39,'2.3. Other health care services'!G39)</f>
        <v>0</v>
      </c>
      <c r="G30" s="82">
        <f>SUM('2.1.1 Number of patients'!H37,'2.2. Specialist Health Services'!H39,'2.3. Other health care services'!H39)</f>
        <v>0</v>
      </c>
    </row>
    <row r="31" spans="2:7" x14ac:dyDescent="0.25">
      <c r="B31" s="81" t="s">
        <v>56</v>
      </c>
      <c r="C31" s="83"/>
      <c r="D31" s="83"/>
      <c r="E31" s="83"/>
      <c r="F31" s="83"/>
      <c r="G31" s="82">
        <f>SUM('2.1.1 Number of patients'!H38,'2.2. Specialist Health Services'!H40,'2.3. Other health care services'!H40)</f>
        <v>0</v>
      </c>
    </row>
    <row r="33" spans="7:7" x14ac:dyDescent="0.25">
      <c r="G33" s="61"/>
    </row>
  </sheetData>
  <mergeCells count="4">
    <mergeCell ref="B18:G18"/>
    <mergeCell ref="B20:G20"/>
    <mergeCell ref="B26:G26"/>
    <mergeCell ref="B1:G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88AC8-14F9-4E0C-8B0D-DF5BC71308F9}">
  <dimension ref="A1:N56"/>
  <sheetViews>
    <sheetView topLeftCell="A35" zoomScaleNormal="100" workbookViewId="0">
      <selection activeCell="C3" sqref="C3:C6"/>
    </sheetView>
  </sheetViews>
  <sheetFormatPr baseColWidth="10" defaultColWidth="10.85546875" defaultRowHeight="15" x14ac:dyDescent="0.25"/>
  <cols>
    <col min="1" max="1" width="10.5703125" style="1" bestFit="1" customWidth="1"/>
    <col min="2" max="2" width="2.85546875" style="1" customWidth="1"/>
    <col min="3" max="3" width="66.85546875" style="1" customWidth="1"/>
    <col min="4" max="8" width="10.7109375" style="24" customWidth="1"/>
    <col min="9" max="9" width="10.7109375" style="1" customWidth="1"/>
    <col min="10" max="10" width="12.140625" style="1" bestFit="1" customWidth="1"/>
    <col min="11" max="11" width="11.42578125" style="1" bestFit="1" customWidth="1"/>
    <col min="12" max="14" width="10.7109375" style="1" customWidth="1"/>
    <col min="15" max="16384" width="10.85546875" style="1"/>
  </cols>
  <sheetData>
    <row r="1" spans="1:9" ht="21" x14ac:dyDescent="0.25">
      <c r="C1" s="157" t="str">
        <f>'Cover page'!B31</f>
        <v>3. Budgetary consequences calculations when submitting without a cost-effectiveness model</v>
      </c>
      <c r="D1" s="157"/>
      <c r="E1" s="157"/>
      <c r="F1" s="157"/>
      <c r="G1" s="157"/>
      <c r="H1" s="157"/>
    </row>
    <row r="2" spans="1:9" x14ac:dyDescent="0.25">
      <c r="D2" s="1"/>
      <c r="E2" s="1"/>
      <c r="F2" s="1"/>
      <c r="G2" s="1"/>
      <c r="H2" s="1"/>
    </row>
    <row r="3" spans="1:9" ht="15" customHeight="1" x14ac:dyDescent="0.25">
      <c r="C3" s="158" t="s">
        <v>71</v>
      </c>
      <c r="D3" s="161" t="s">
        <v>72</v>
      </c>
      <c r="E3" s="161"/>
      <c r="F3" s="161"/>
      <c r="G3" s="161"/>
      <c r="H3" s="1"/>
    </row>
    <row r="4" spans="1:9" x14ac:dyDescent="0.25">
      <c r="C4" s="159"/>
      <c r="D4" s="161"/>
      <c r="E4" s="161"/>
      <c r="F4" s="161"/>
      <c r="G4" s="161"/>
      <c r="H4" s="1"/>
    </row>
    <row r="5" spans="1:9" x14ac:dyDescent="0.25">
      <c r="C5" s="159"/>
      <c r="D5" s="162" t="s">
        <v>25</v>
      </c>
      <c r="E5" s="162"/>
      <c r="F5" s="162" t="s">
        <v>26</v>
      </c>
      <c r="G5" s="162"/>
      <c r="H5" s="1"/>
    </row>
    <row r="6" spans="1:9" x14ac:dyDescent="0.25">
      <c r="C6" s="160"/>
      <c r="D6" s="163"/>
      <c r="E6" s="163"/>
      <c r="F6" s="163"/>
      <c r="G6" s="163"/>
    </row>
    <row r="7" spans="1:9" x14ac:dyDescent="0.25">
      <c r="A7" s="7"/>
    </row>
    <row r="8" spans="1:9" x14ac:dyDescent="0.25">
      <c r="A8" s="6" t="s">
        <v>3</v>
      </c>
      <c r="C8" s="131" t="str">
        <f>"Scenario: "&amp;Brand_name&amp;" is approved for public financing"</f>
        <v>Scenario: &lt;intervention&gt; is approved for public financing</v>
      </c>
      <c r="D8" s="131"/>
      <c r="E8" s="131"/>
      <c r="F8" s="131"/>
      <c r="G8" s="131"/>
      <c r="H8" s="131"/>
    </row>
    <row r="9" spans="1:9" x14ac:dyDescent="0.25">
      <c r="C9" s="5"/>
      <c r="D9" s="104">
        <f t="shared" ref="D9" ca="1" si="0">YEAR(TODAY())+1</f>
        <v>2025</v>
      </c>
      <c r="E9" s="104">
        <f ca="1">D9+1</f>
        <v>2026</v>
      </c>
      <c r="F9" s="104">
        <f t="shared" ref="F9:H9" ca="1" si="1">E9+1</f>
        <v>2027</v>
      </c>
      <c r="G9" s="104">
        <f t="shared" ca="1" si="1"/>
        <v>2028</v>
      </c>
      <c r="H9" s="104">
        <f t="shared" ca="1" si="1"/>
        <v>2029</v>
      </c>
      <c r="I9" s="102"/>
    </row>
    <row r="10" spans="1:9" ht="15" customHeight="1" x14ac:dyDescent="0.25">
      <c r="A10" s="7"/>
      <c r="C10" s="36" t="s">
        <v>73</v>
      </c>
      <c r="D10" s="105">
        <f>D29*D23</f>
        <v>0</v>
      </c>
      <c r="E10" s="105"/>
      <c r="F10" s="105"/>
      <c r="G10" s="105"/>
      <c r="H10" s="105"/>
    </row>
    <row r="11" spans="1:9" x14ac:dyDescent="0.25">
      <c r="A11" s="7"/>
      <c r="C11" s="36" t="s">
        <v>74</v>
      </c>
      <c r="D11" s="27">
        <v>0</v>
      </c>
      <c r="E11" s="105">
        <f>E30*E23</f>
        <v>0</v>
      </c>
      <c r="F11" s="105"/>
      <c r="G11" s="105"/>
      <c r="H11" s="105"/>
    </row>
    <row r="12" spans="1:9" x14ac:dyDescent="0.25">
      <c r="A12" s="7"/>
      <c r="C12" s="36" t="s">
        <v>75</v>
      </c>
      <c r="D12" s="27">
        <v>0</v>
      </c>
      <c r="E12" s="27">
        <v>0</v>
      </c>
      <c r="F12" s="105">
        <f>F31*F23</f>
        <v>0</v>
      </c>
      <c r="G12" s="105"/>
      <c r="H12" s="105"/>
    </row>
    <row r="13" spans="1:9" x14ac:dyDescent="0.25">
      <c r="A13" s="7" t="s">
        <v>76</v>
      </c>
      <c r="C13" s="36" t="s">
        <v>77</v>
      </c>
      <c r="D13" s="27">
        <v>0</v>
      </c>
      <c r="E13" s="27">
        <v>0</v>
      </c>
      <c r="F13" s="27">
        <v>0</v>
      </c>
      <c r="G13" s="105">
        <f>G32*G23</f>
        <v>0</v>
      </c>
      <c r="H13" s="105"/>
    </row>
    <row r="14" spans="1:9" x14ac:dyDescent="0.25">
      <c r="A14" s="7"/>
      <c r="C14" s="36" t="s">
        <v>78</v>
      </c>
      <c r="D14" s="27">
        <v>0</v>
      </c>
      <c r="E14" s="27">
        <v>0</v>
      </c>
      <c r="F14" s="27">
        <v>0</v>
      </c>
      <c r="G14" s="27">
        <v>0</v>
      </c>
      <c r="H14" s="105">
        <f>H33*H23</f>
        <v>0</v>
      </c>
    </row>
    <row r="15" spans="1:9" x14ac:dyDescent="0.25">
      <c r="C15" s="5"/>
      <c r="D15" s="104">
        <f t="shared" ref="D15" ca="1" si="2">YEAR(TODAY())+1</f>
        <v>2025</v>
      </c>
      <c r="E15" s="104">
        <f ca="1">D15+1</f>
        <v>2026</v>
      </c>
      <c r="F15" s="104">
        <f t="shared" ref="F15:H15" ca="1" si="3">E15+1</f>
        <v>2027</v>
      </c>
      <c r="G15" s="104">
        <f t="shared" ca="1" si="3"/>
        <v>2028</v>
      </c>
      <c r="H15" s="104">
        <f t="shared" ca="1" si="3"/>
        <v>2029</v>
      </c>
      <c r="I15" s="102"/>
    </row>
    <row r="16" spans="1:9" x14ac:dyDescent="0.25">
      <c r="C16" s="36" t="s">
        <v>79</v>
      </c>
      <c r="D16" s="105">
        <f>D29*(1-D23)</f>
        <v>0</v>
      </c>
      <c r="E16" s="105"/>
      <c r="F16" s="105"/>
      <c r="G16" s="105"/>
      <c r="H16" s="105"/>
      <c r="I16" s="102"/>
    </row>
    <row r="17" spans="1:14" x14ac:dyDescent="0.25">
      <c r="A17" s="7"/>
      <c r="C17" s="36" t="s">
        <v>80</v>
      </c>
      <c r="D17" s="27">
        <v>0</v>
      </c>
      <c r="E17" s="105">
        <f>E30*(1-E23)</f>
        <v>0</v>
      </c>
      <c r="F17" s="105"/>
      <c r="G17" s="105"/>
      <c r="H17" s="105"/>
      <c r="I17" s="102"/>
    </row>
    <row r="18" spans="1:14" x14ac:dyDescent="0.25">
      <c r="A18" s="7"/>
      <c r="C18" s="36" t="s">
        <v>81</v>
      </c>
      <c r="D18" s="27">
        <v>0</v>
      </c>
      <c r="E18" s="27">
        <v>0</v>
      </c>
      <c r="F18" s="105">
        <f>F31*(1-F23)</f>
        <v>0</v>
      </c>
      <c r="G18" s="105"/>
      <c r="H18" s="105"/>
      <c r="I18" s="102"/>
    </row>
    <row r="19" spans="1:14" x14ac:dyDescent="0.25">
      <c r="A19" s="7"/>
      <c r="C19" s="36" t="s">
        <v>82</v>
      </c>
      <c r="D19" s="27">
        <v>0</v>
      </c>
      <c r="E19" s="27">
        <v>0</v>
      </c>
      <c r="F19" s="27">
        <v>0</v>
      </c>
      <c r="G19" s="105">
        <f>G32*(1-G23)</f>
        <v>0</v>
      </c>
      <c r="H19" s="105"/>
      <c r="I19" s="102"/>
    </row>
    <row r="20" spans="1:14" x14ac:dyDescent="0.25">
      <c r="A20" s="7" t="s">
        <v>76</v>
      </c>
      <c r="C20" s="36" t="s">
        <v>83</v>
      </c>
      <c r="D20" s="27">
        <v>0</v>
      </c>
      <c r="E20" s="27">
        <v>0</v>
      </c>
      <c r="F20" s="27">
        <v>0</v>
      </c>
      <c r="G20" s="27">
        <v>0</v>
      </c>
      <c r="H20" s="105">
        <f>H33*(1-H23)</f>
        <v>0</v>
      </c>
      <c r="I20" s="102"/>
    </row>
    <row r="21" spans="1:14" x14ac:dyDescent="0.25">
      <c r="A21" s="7"/>
      <c r="C21" s="5" t="s">
        <v>84</v>
      </c>
      <c r="D21" s="35">
        <f>SUM(D16:D20)+SUM(D10:D14)</f>
        <v>0</v>
      </c>
      <c r="E21" s="35">
        <f t="shared" ref="E21:H21" si="4">SUM(E16:E20)+SUM(E10:E14)</f>
        <v>0</v>
      </c>
      <c r="F21" s="35">
        <f t="shared" si="4"/>
        <v>0</v>
      </c>
      <c r="G21" s="35">
        <f t="shared" si="4"/>
        <v>0</v>
      </c>
      <c r="H21" s="35">
        <f t="shared" si="4"/>
        <v>0</v>
      </c>
    </row>
    <row r="22" spans="1:14" x14ac:dyDescent="0.25">
      <c r="A22" s="7"/>
      <c r="B22" s="7"/>
      <c r="C22" s="7"/>
      <c r="D22" s="7"/>
      <c r="E22" s="7"/>
      <c r="F22" s="7"/>
      <c r="G22" s="7"/>
      <c r="H22" s="7"/>
    </row>
    <row r="23" spans="1:14" ht="15" customHeight="1" x14ac:dyDescent="0.25">
      <c r="A23" s="7"/>
      <c r="C23" s="5" t="str">
        <f>"Market share of "&amp;Brand_name&amp;" in new patients"</f>
        <v>Market share of &lt;intervention&gt; in new patients</v>
      </c>
      <c r="D23" s="40"/>
      <c r="E23" s="40"/>
      <c r="F23" s="40"/>
      <c r="G23" s="40"/>
      <c r="H23" s="40"/>
      <c r="I23" s="135" t="s">
        <v>85</v>
      </c>
      <c r="J23" s="151"/>
      <c r="K23" s="151"/>
      <c r="L23" s="151"/>
      <c r="M23" s="151"/>
      <c r="N23" s="152"/>
    </row>
    <row r="24" spans="1:14" x14ac:dyDescent="0.25">
      <c r="A24" s="7"/>
      <c r="C24" s="5" t="s">
        <v>86</v>
      </c>
      <c r="D24" s="43" t="e">
        <f>SUM(D10:D14)/SUM(D10:D14,D16:D20)</f>
        <v>#DIV/0!</v>
      </c>
      <c r="E24" s="43" t="e">
        <f t="shared" ref="E24:H24" si="5">SUM(E10:E14)/SUM(E10:E14,E16:E20)</f>
        <v>#DIV/0!</v>
      </c>
      <c r="F24" s="43" t="e">
        <f t="shared" si="5"/>
        <v>#DIV/0!</v>
      </c>
      <c r="G24" s="43" t="e">
        <f t="shared" si="5"/>
        <v>#DIV/0!</v>
      </c>
      <c r="H24" s="43" t="e">
        <f t="shared" si="5"/>
        <v>#DIV/0!</v>
      </c>
      <c r="I24" s="153"/>
      <c r="J24" s="154"/>
      <c r="K24" s="154"/>
      <c r="L24" s="154"/>
      <c r="M24" s="154"/>
      <c r="N24" s="155"/>
    </row>
    <row r="25" spans="1:14" x14ac:dyDescent="0.25">
      <c r="A25" s="7"/>
      <c r="C25" s="64"/>
      <c r="D25" s="63"/>
      <c r="E25" s="63"/>
      <c r="F25" s="63"/>
      <c r="G25" s="63"/>
      <c r="H25" s="63"/>
      <c r="I25" s="62"/>
      <c r="J25" s="62"/>
      <c r="K25" s="62"/>
      <c r="L25" s="62"/>
      <c r="M25" s="62"/>
      <c r="N25" s="62"/>
    </row>
    <row r="26" spans="1:14" x14ac:dyDescent="0.25">
      <c r="A26" s="7"/>
    </row>
    <row r="27" spans="1:14" x14ac:dyDescent="0.25">
      <c r="C27" s="131" t="str">
        <f>"Scenario: "&amp; Brand_name&amp;" is NOT approved for public financing"</f>
        <v>Scenario: &lt;intervention&gt; is NOT approved for public financing</v>
      </c>
      <c r="D27" s="131"/>
      <c r="E27" s="131"/>
      <c r="F27" s="131"/>
      <c r="G27" s="131"/>
      <c r="H27" s="131"/>
    </row>
    <row r="28" spans="1:14" x14ac:dyDescent="0.25">
      <c r="C28" s="5"/>
      <c r="D28" s="104">
        <f t="shared" ref="D28" ca="1" si="6">YEAR(TODAY())+1</f>
        <v>2025</v>
      </c>
      <c r="E28" s="104">
        <f ca="1">D28+1</f>
        <v>2026</v>
      </c>
      <c r="F28" s="104">
        <f t="shared" ref="F28:H28" ca="1" si="7">E28+1</f>
        <v>2027</v>
      </c>
      <c r="G28" s="104">
        <f t="shared" ca="1" si="7"/>
        <v>2028</v>
      </c>
      <c r="H28" s="104">
        <f t="shared" ca="1" si="7"/>
        <v>2029</v>
      </c>
    </row>
    <row r="29" spans="1:14" x14ac:dyDescent="0.25">
      <c r="A29" s="7"/>
      <c r="C29" s="36" t="s">
        <v>79</v>
      </c>
      <c r="D29" s="105">
        <f>'1. Patient population'!E11</f>
        <v>0</v>
      </c>
      <c r="E29" s="105"/>
      <c r="F29" s="105"/>
      <c r="G29" s="105"/>
      <c r="H29" s="105"/>
      <c r="I29" s="102"/>
      <c r="J29" s="41"/>
      <c r="K29" s="42"/>
    </row>
    <row r="30" spans="1:14" x14ac:dyDescent="0.25">
      <c r="A30" s="7"/>
      <c r="C30" s="36" t="s">
        <v>80</v>
      </c>
      <c r="D30" s="27">
        <v>0</v>
      </c>
      <c r="E30" s="105">
        <f>'1. Patient population'!F11</f>
        <v>0</v>
      </c>
      <c r="F30" s="105"/>
      <c r="G30" s="105"/>
      <c r="H30" s="105"/>
      <c r="I30" s="102"/>
      <c r="J30" s="41"/>
      <c r="K30" s="42"/>
    </row>
    <row r="31" spans="1:14" x14ac:dyDescent="0.25">
      <c r="A31" s="7"/>
      <c r="C31" s="36" t="s">
        <v>81</v>
      </c>
      <c r="D31" s="27">
        <v>0</v>
      </c>
      <c r="E31" s="27">
        <v>0</v>
      </c>
      <c r="F31" s="105">
        <f>'1. Patient population'!G11</f>
        <v>0</v>
      </c>
      <c r="G31" s="105"/>
      <c r="H31" s="105"/>
      <c r="I31" s="102"/>
      <c r="J31" s="41"/>
      <c r="K31" s="42"/>
    </row>
    <row r="32" spans="1:14" x14ac:dyDescent="0.25">
      <c r="A32" s="7" t="s">
        <v>76</v>
      </c>
      <c r="C32" s="36" t="s">
        <v>82</v>
      </c>
      <c r="D32" s="27">
        <v>0</v>
      </c>
      <c r="E32" s="27">
        <v>0</v>
      </c>
      <c r="F32" s="27">
        <v>0</v>
      </c>
      <c r="G32" s="105">
        <f>'1. Patient population'!H11</f>
        <v>0</v>
      </c>
      <c r="H32" s="105"/>
      <c r="I32" s="102"/>
      <c r="J32" s="41"/>
      <c r="K32" s="42"/>
    </row>
    <row r="33" spans="1:11" x14ac:dyDescent="0.25">
      <c r="A33" s="7"/>
      <c r="C33" s="36" t="s">
        <v>83</v>
      </c>
      <c r="D33" s="27">
        <v>0</v>
      </c>
      <c r="E33" s="27">
        <v>0</v>
      </c>
      <c r="F33" s="27">
        <v>0</v>
      </c>
      <c r="G33" s="27">
        <v>0</v>
      </c>
      <c r="H33" s="105">
        <f>'1. Patient population'!I11</f>
        <v>0</v>
      </c>
      <c r="I33" s="102"/>
      <c r="J33" s="41"/>
      <c r="K33" s="42"/>
    </row>
    <row r="34" spans="1:11" x14ac:dyDescent="0.25">
      <c r="C34" s="5" t="s">
        <v>84</v>
      </c>
      <c r="D34" s="35">
        <f>SUM(D29:D33)</f>
        <v>0</v>
      </c>
      <c r="E34" s="35">
        <f t="shared" ref="E34:H34" si="8">SUM(E29:E33)</f>
        <v>0</v>
      </c>
      <c r="F34" s="35">
        <f t="shared" si="8"/>
        <v>0</v>
      </c>
      <c r="G34" s="35">
        <f t="shared" si="8"/>
        <v>0</v>
      </c>
      <c r="H34" s="35">
        <f t="shared" si="8"/>
        <v>0</v>
      </c>
    </row>
    <row r="35" spans="1:11" x14ac:dyDescent="0.25">
      <c r="C35" s="64"/>
      <c r="D35" s="64"/>
      <c r="E35" s="64"/>
      <c r="F35" s="64"/>
      <c r="G35" s="64"/>
      <c r="H35" s="64"/>
    </row>
    <row r="36" spans="1:11" x14ac:dyDescent="0.25">
      <c r="C36" s="24"/>
    </row>
    <row r="37" spans="1:11" x14ac:dyDescent="0.25">
      <c r="C37" s="131" t="s">
        <v>87</v>
      </c>
      <c r="D37" s="131"/>
      <c r="E37" s="131"/>
      <c r="F37" s="131"/>
      <c r="G37" s="131"/>
      <c r="H37" s="131"/>
    </row>
    <row r="38" spans="1:11" x14ac:dyDescent="0.25">
      <c r="C38" s="5"/>
      <c r="D38" s="104">
        <f t="shared" ref="D38" ca="1" si="9">YEAR(TODAY())+1</f>
        <v>2025</v>
      </c>
      <c r="E38" s="104">
        <f ca="1">D38+1</f>
        <v>2026</v>
      </c>
      <c r="F38" s="104">
        <f t="shared" ref="F38:H38" ca="1" si="10">E38+1</f>
        <v>2027</v>
      </c>
      <c r="G38" s="104">
        <f t="shared" ca="1" si="10"/>
        <v>2028</v>
      </c>
      <c r="H38" s="104">
        <f t="shared" ca="1" si="10"/>
        <v>2029</v>
      </c>
    </row>
    <row r="39" spans="1:11" x14ac:dyDescent="0.25">
      <c r="C39" s="156" t="str">
        <f>Brand_name&amp;" is approved for public financing"</f>
        <v>&lt;intervention&gt; is approved for public financing</v>
      </c>
      <c r="D39" s="156"/>
      <c r="E39" s="156"/>
      <c r="F39" s="156"/>
      <c r="G39" s="156"/>
      <c r="H39" s="156"/>
    </row>
    <row r="40" spans="1:11" x14ac:dyDescent="0.25">
      <c r="C40" s="36" t="s">
        <v>52</v>
      </c>
      <c r="D40" s="22">
        <f t="shared" ref="D40:H44" si="11">$D$6*D10+D16*$F$6</f>
        <v>0</v>
      </c>
      <c r="E40" s="22">
        <f t="shared" si="11"/>
        <v>0</v>
      </c>
      <c r="F40" s="22">
        <f t="shared" si="11"/>
        <v>0</v>
      </c>
      <c r="G40" s="22">
        <f t="shared" si="11"/>
        <v>0</v>
      </c>
      <c r="H40" s="22">
        <f t="shared" si="11"/>
        <v>0</v>
      </c>
    </row>
    <row r="41" spans="1:11" x14ac:dyDescent="0.25">
      <c r="C41" s="36" t="s">
        <v>53</v>
      </c>
      <c r="D41" s="27">
        <f t="shared" si="11"/>
        <v>0</v>
      </c>
      <c r="E41" s="22">
        <f t="shared" si="11"/>
        <v>0</v>
      </c>
      <c r="F41" s="22">
        <f t="shared" si="11"/>
        <v>0</v>
      </c>
      <c r="G41" s="22">
        <f t="shared" si="11"/>
        <v>0</v>
      </c>
      <c r="H41" s="22">
        <f t="shared" si="11"/>
        <v>0</v>
      </c>
    </row>
    <row r="42" spans="1:11" x14ac:dyDescent="0.25">
      <c r="C42" s="36" t="s">
        <v>54</v>
      </c>
      <c r="D42" s="27">
        <f t="shared" si="11"/>
        <v>0</v>
      </c>
      <c r="E42" s="27">
        <f t="shared" si="11"/>
        <v>0</v>
      </c>
      <c r="F42" s="22">
        <f t="shared" si="11"/>
        <v>0</v>
      </c>
      <c r="G42" s="22">
        <f t="shared" si="11"/>
        <v>0</v>
      </c>
      <c r="H42" s="22">
        <f t="shared" si="11"/>
        <v>0</v>
      </c>
    </row>
    <row r="43" spans="1:11" x14ac:dyDescent="0.25">
      <c r="C43" s="36" t="s">
        <v>55</v>
      </c>
      <c r="D43" s="27">
        <f t="shared" si="11"/>
        <v>0</v>
      </c>
      <c r="E43" s="27">
        <f t="shared" si="11"/>
        <v>0</v>
      </c>
      <c r="F43" s="27">
        <f t="shared" si="11"/>
        <v>0</v>
      </c>
      <c r="G43" s="22">
        <f t="shared" si="11"/>
        <v>0</v>
      </c>
      <c r="H43" s="22">
        <f t="shared" si="11"/>
        <v>0</v>
      </c>
    </row>
    <row r="44" spans="1:11" x14ac:dyDescent="0.25">
      <c r="C44" s="36" t="s">
        <v>56</v>
      </c>
      <c r="D44" s="27">
        <f t="shared" si="11"/>
        <v>0</v>
      </c>
      <c r="E44" s="27">
        <f t="shared" si="11"/>
        <v>0</v>
      </c>
      <c r="F44" s="27">
        <f t="shared" si="11"/>
        <v>0</v>
      </c>
      <c r="G44" s="27">
        <f t="shared" si="11"/>
        <v>0</v>
      </c>
      <c r="H44" s="22">
        <f t="shared" si="11"/>
        <v>0</v>
      </c>
    </row>
    <row r="45" spans="1:11" x14ac:dyDescent="0.25">
      <c r="C45" s="156" t="str">
        <f>Brand_name&amp;" is NOT approved for public financing"</f>
        <v>&lt;intervention&gt; is NOT approved for public financing</v>
      </c>
      <c r="D45" s="156"/>
      <c r="E45" s="156"/>
      <c r="F45" s="156"/>
      <c r="G45" s="156"/>
      <c r="H45" s="156"/>
    </row>
    <row r="46" spans="1:11" x14ac:dyDescent="0.25">
      <c r="C46" s="36" t="s">
        <v>52</v>
      </c>
      <c r="D46" s="22">
        <f t="shared" ref="D46:H50" si="12">D29*$F$6</f>
        <v>0</v>
      </c>
      <c r="E46" s="22">
        <f t="shared" si="12"/>
        <v>0</v>
      </c>
      <c r="F46" s="22">
        <f t="shared" si="12"/>
        <v>0</v>
      </c>
      <c r="G46" s="22">
        <f t="shared" si="12"/>
        <v>0</v>
      </c>
      <c r="H46" s="22">
        <f t="shared" si="12"/>
        <v>0</v>
      </c>
    </row>
    <row r="47" spans="1:11" x14ac:dyDescent="0.25">
      <c r="C47" s="36" t="s">
        <v>53</v>
      </c>
      <c r="D47" s="27">
        <f t="shared" si="12"/>
        <v>0</v>
      </c>
      <c r="E47" s="22">
        <f t="shared" si="12"/>
        <v>0</v>
      </c>
      <c r="F47" s="22">
        <f t="shared" si="12"/>
        <v>0</v>
      </c>
      <c r="G47" s="22">
        <f t="shared" si="12"/>
        <v>0</v>
      </c>
      <c r="H47" s="22">
        <f t="shared" si="12"/>
        <v>0</v>
      </c>
    </row>
    <row r="48" spans="1:11" x14ac:dyDescent="0.25">
      <c r="C48" s="36" t="s">
        <v>54</v>
      </c>
      <c r="D48" s="27">
        <f t="shared" si="12"/>
        <v>0</v>
      </c>
      <c r="E48" s="27">
        <f t="shared" si="12"/>
        <v>0</v>
      </c>
      <c r="F48" s="22">
        <f t="shared" si="12"/>
        <v>0</v>
      </c>
      <c r="G48" s="22">
        <f t="shared" si="12"/>
        <v>0</v>
      </c>
      <c r="H48" s="22">
        <f t="shared" si="12"/>
        <v>0</v>
      </c>
    </row>
    <row r="49" spans="3:8" x14ac:dyDescent="0.25">
      <c r="C49" s="36" t="s">
        <v>55</v>
      </c>
      <c r="D49" s="27">
        <f t="shared" si="12"/>
        <v>0</v>
      </c>
      <c r="E49" s="27">
        <f t="shared" si="12"/>
        <v>0</v>
      </c>
      <c r="F49" s="27">
        <f t="shared" si="12"/>
        <v>0</v>
      </c>
      <c r="G49" s="22">
        <f t="shared" si="12"/>
        <v>0</v>
      </c>
      <c r="H49" s="22">
        <f t="shared" si="12"/>
        <v>0</v>
      </c>
    </row>
    <row r="50" spans="3:8" x14ac:dyDescent="0.25">
      <c r="C50" s="36" t="s">
        <v>56</v>
      </c>
      <c r="D50" s="27">
        <f t="shared" si="12"/>
        <v>0</v>
      </c>
      <c r="E50" s="27">
        <f t="shared" si="12"/>
        <v>0</v>
      </c>
      <c r="F50" s="27">
        <f t="shared" si="12"/>
        <v>0</v>
      </c>
      <c r="G50" s="27">
        <f t="shared" si="12"/>
        <v>0</v>
      </c>
      <c r="H50" s="22">
        <f t="shared" si="12"/>
        <v>0</v>
      </c>
    </row>
    <row r="52" spans="3:8" x14ac:dyDescent="0.25">
      <c r="C52" s="131" t="s">
        <v>88</v>
      </c>
      <c r="D52" s="131"/>
      <c r="E52" s="131"/>
      <c r="F52" s="131"/>
      <c r="G52" s="131"/>
      <c r="H52" s="131"/>
    </row>
    <row r="53" spans="3:8" x14ac:dyDescent="0.25">
      <c r="C53" s="5"/>
      <c r="D53" s="104">
        <f t="shared" ref="D53" ca="1" si="13">YEAR(TODAY())+1</f>
        <v>2025</v>
      </c>
      <c r="E53" s="104">
        <f ca="1">D53+1</f>
        <v>2026</v>
      </c>
      <c r="F53" s="104">
        <f t="shared" ref="F53:H53" ca="1" si="14">E53+1</f>
        <v>2027</v>
      </c>
      <c r="G53" s="104">
        <f t="shared" ca="1" si="14"/>
        <v>2028</v>
      </c>
      <c r="H53" s="104">
        <f t="shared" ca="1" si="14"/>
        <v>2029</v>
      </c>
    </row>
    <row r="54" spans="3:8" x14ac:dyDescent="0.25">
      <c r="C54" s="3" t="str">
        <f>Brand_name&amp;" is approved for public financing"</f>
        <v>&lt;intervention&gt; is approved for public financing</v>
      </c>
      <c r="D54" s="22">
        <f>SUM(D40:D44)</f>
        <v>0</v>
      </c>
      <c r="E54" s="22">
        <f>SUM(E40:E44)</f>
        <v>0</v>
      </c>
      <c r="F54" s="22">
        <f>SUM(F40:F44)</f>
        <v>0</v>
      </c>
      <c r="G54" s="22">
        <f>SUM(G40:G44)</f>
        <v>0</v>
      </c>
      <c r="H54" s="22">
        <f>SUM(H40:H44)</f>
        <v>0</v>
      </c>
    </row>
    <row r="55" spans="3:8" x14ac:dyDescent="0.25">
      <c r="C55" s="3" t="str">
        <f>Brand_name&amp;" is NOT approved for public financing"</f>
        <v>&lt;intervention&gt; is NOT approved for public financing</v>
      </c>
      <c r="D55" s="22">
        <f>SUM(D46:D50)</f>
        <v>0</v>
      </c>
      <c r="E55" s="22">
        <f>SUM(E46:E50)</f>
        <v>0</v>
      </c>
      <c r="F55" s="22">
        <f>SUM(F46:F50)</f>
        <v>0</v>
      </c>
      <c r="G55" s="22">
        <f>SUM(G46:G50)</f>
        <v>0</v>
      </c>
      <c r="H55" s="22">
        <f>SUM(H46:H50)</f>
        <v>0</v>
      </c>
    </row>
    <row r="56" spans="3:8" x14ac:dyDescent="0.25">
      <c r="C56" s="4" t="s">
        <v>46</v>
      </c>
      <c r="D56" s="21">
        <f>D54-D55</f>
        <v>0</v>
      </c>
      <c r="E56" s="21">
        <f t="shared" ref="E56:H56" si="15">E54-E55</f>
        <v>0</v>
      </c>
      <c r="F56" s="21">
        <f t="shared" si="15"/>
        <v>0</v>
      </c>
      <c r="G56" s="21">
        <f t="shared" si="15"/>
        <v>0</v>
      </c>
      <c r="H56" s="21">
        <f t="shared" si="15"/>
        <v>0</v>
      </c>
    </row>
  </sheetData>
  <mergeCells count="14">
    <mergeCell ref="C45:H45"/>
    <mergeCell ref="C52:H52"/>
    <mergeCell ref="C37:H37"/>
    <mergeCell ref="F5:G5"/>
    <mergeCell ref="F6:G6"/>
    <mergeCell ref="D5:E5"/>
    <mergeCell ref="D6:E6"/>
    <mergeCell ref="I23:N24"/>
    <mergeCell ref="C27:H27"/>
    <mergeCell ref="C39:H39"/>
    <mergeCell ref="C1:H1"/>
    <mergeCell ref="C8:H8"/>
    <mergeCell ref="C3:C6"/>
    <mergeCell ref="D3:G4"/>
  </mergeCells>
  <phoneticPr fontId="7"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6E0BF-5CC4-4C9E-855B-45A05FDA098A}">
  <dimension ref="B1:N16"/>
  <sheetViews>
    <sheetView showGridLines="0" workbookViewId="0">
      <selection activeCell="A2" sqref="A2"/>
    </sheetView>
  </sheetViews>
  <sheetFormatPr baseColWidth="10" defaultColWidth="11.42578125" defaultRowHeight="15" x14ac:dyDescent="0.25"/>
  <cols>
    <col min="1" max="1" width="5.140625" customWidth="1"/>
    <col min="2" max="2" width="23.140625" customWidth="1"/>
    <col min="3" max="7" width="8" bestFit="1" customWidth="1"/>
    <col min="8" max="8" width="32.140625" customWidth="1"/>
    <col min="9" max="9" width="26.140625" customWidth="1"/>
    <col min="10" max="14" width="8" bestFit="1" customWidth="1"/>
  </cols>
  <sheetData>
    <row r="1" spans="2:14" s="91" customFormat="1" ht="64.5" customHeight="1" x14ac:dyDescent="0.25">
      <c r="B1" s="164" t="s">
        <v>89</v>
      </c>
      <c r="C1" s="164"/>
      <c r="D1" s="164"/>
      <c r="E1" s="164"/>
      <c r="F1" s="164"/>
      <c r="G1" s="164"/>
      <c r="I1" s="164" t="s">
        <v>90</v>
      </c>
      <c r="J1" s="164"/>
      <c r="K1" s="164"/>
      <c r="L1" s="164"/>
      <c r="M1" s="164"/>
      <c r="N1" s="164"/>
    </row>
    <row r="2" spans="2:14" ht="23.25" x14ac:dyDescent="0.25">
      <c r="B2" s="89" t="s">
        <v>91</v>
      </c>
      <c r="C2" s="46"/>
      <c r="D2" s="46"/>
      <c r="E2" s="46"/>
      <c r="F2" s="46"/>
      <c r="G2" s="46"/>
      <c r="I2" s="89" t="s">
        <v>91</v>
      </c>
      <c r="J2" s="89"/>
      <c r="K2" s="89"/>
      <c r="L2" s="89"/>
      <c r="M2" s="89"/>
      <c r="N2" s="89"/>
    </row>
    <row r="3" spans="2:14" ht="26.25" x14ac:dyDescent="0.25">
      <c r="B3" s="99" t="str">
        <f>'2.4. Budget Impact Summary'!B3</f>
        <v>Budgetary consequences for the health care services</v>
      </c>
      <c r="C3" s="69">
        <f ca="1">'2.4. Budget Impact Summary'!C3</f>
        <v>2025</v>
      </c>
      <c r="D3" s="69">
        <f ca="1">'2.4. Budget Impact Summary'!D3</f>
        <v>2026</v>
      </c>
      <c r="E3" s="69">
        <f ca="1">'2.4. Budget Impact Summary'!E3</f>
        <v>2027</v>
      </c>
      <c r="F3" s="69">
        <f ca="1">'2.4. Budget Impact Summary'!F3</f>
        <v>2028</v>
      </c>
      <c r="G3" s="69">
        <f ca="1">'2.4. Budget Impact Summary'!G3</f>
        <v>2029</v>
      </c>
      <c r="I3" s="100" t="e">
        <f>#REF!</f>
        <v>#REF!</v>
      </c>
      <c r="J3" s="104" t="e">
        <f>#REF!</f>
        <v>#REF!</v>
      </c>
      <c r="K3" s="104" t="e">
        <f>#REF!</f>
        <v>#REF!</v>
      </c>
      <c r="L3" s="104" t="e">
        <f>#REF!</f>
        <v>#REF!</v>
      </c>
      <c r="M3" s="104" t="e">
        <f>#REF!</f>
        <v>#REF!</v>
      </c>
      <c r="N3" s="104" t="e">
        <f>#REF!</f>
        <v>#REF!</v>
      </c>
    </row>
    <row r="4" spans="2:14" ht="25.5" x14ac:dyDescent="0.25">
      <c r="B4" s="70" t="str">
        <f>'2.4. Budget Impact Summary'!B4</f>
        <v>&lt;intervention&gt; is approved for public financing</v>
      </c>
      <c r="C4" s="92">
        <f>'2.4. Budget Impact Summary'!C4/1000000</f>
        <v>0.1</v>
      </c>
      <c r="D4" s="92">
        <f>'2.4. Budget Impact Summary'!D4/1000000</f>
        <v>0.2</v>
      </c>
      <c r="E4" s="92">
        <f>'2.4. Budget Impact Summary'!E4/1000000</f>
        <v>0.3</v>
      </c>
      <c r="F4" s="92">
        <f>'2.4. Budget Impact Summary'!F4/1000000</f>
        <v>0.4</v>
      </c>
      <c r="G4" s="92">
        <f>'2.4. Budget Impact Summary'!G4/1000000</f>
        <v>0.5</v>
      </c>
      <c r="I4" s="70" t="e">
        <f>#REF!</f>
        <v>#REF!</v>
      </c>
      <c r="J4" s="92" t="e">
        <f>#REF!/1000000</f>
        <v>#REF!</v>
      </c>
      <c r="K4" s="92" t="e">
        <f>#REF!/1000000</f>
        <v>#REF!</v>
      </c>
      <c r="L4" s="92" t="e">
        <f>#REF!/1000000</f>
        <v>#REF!</v>
      </c>
      <c r="M4" s="92" t="e">
        <f>#REF!/1000000</f>
        <v>#REF!</v>
      </c>
      <c r="N4" s="92" t="e">
        <f>#REF!/1000000</f>
        <v>#REF!</v>
      </c>
    </row>
    <row r="5" spans="2:14" ht="63.75" x14ac:dyDescent="0.25">
      <c r="B5" s="72" t="str">
        <f>'2.4. Budget Impact Summary'!B5</f>
        <v>Of which: Costs related to medical devices covered by the Regional Health Authorities</v>
      </c>
      <c r="C5" s="93">
        <f>'2.4. Budget Impact Summary'!C5/1000000</f>
        <v>0.1</v>
      </c>
      <c r="D5" s="93">
        <f>'2.4. Budget Impact Summary'!D5/1000000</f>
        <v>0.2</v>
      </c>
      <c r="E5" s="93">
        <f>'2.4. Budget Impact Summary'!E5/1000000</f>
        <v>0.3</v>
      </c>
      <c r="F5" s="93">
        <f>'2.4. Budget Impact Summary'!F5/1000000</f>
        <v>0.4</v>
      </c>
      <c r="G5" s="93">
        <f>'2.4. Budget Impact Summary'!G5/1000000</f>
        <v>0.5</v>
      </c>
      <c r="I5" s="85" t="e">
        <f>#REF!</f>
        <v>#REF!</v>
      </c>
      <c r="J5" s="93" t="e">
        <f>#REF!/1000000</f>
        <v>#REF!</v>
      </c>
      <c r="K5" s="93" t="e">
        <f>#REF!/1000000</f>
        <v>#REF!</v>
      </c>
      <c r="L5" s="93" t="e">
        <f>#REF!/1000000</f>
        <v>#REF!</v>
      </c>
      <c r="M5" s="93" t="e">
        <f>#REF!/1000000</f>
        <v>#REF!</v>
      </c>
      <c r="N5" s="93" t="e">
        <f>#REF!/1000000</f>
        <v>#REF!</v>
      </c>
    </row>
    <row r="6" spans="2:14" ht="51.75" thickBot="1" x14ac:dyDescent="0.3">
      <c r="B6" s="72" t="str">
        <f>'2.4. Budget Impact Summary'!B6</f>
        <v>Of which: Costs related to the Regional Health Authorities, excluding medical devices</v>
      </c>
      <c r="C6" s="94">
        <f>'2.4. Budget Impact Summary'!C6/1000000</f>
        <v>0</v>
      </c>
      <c r="D6" s="94">
        <f>'2.4. Budget Impact Summary'!D6/1000000</f>
        <v>0</v>
      </c>
      <c r="E6" s="94">
        <f>'2.4. Budget Impact Summary'!E6/1000000</f>
        <v>0</v>
      </c>
      <c r="F6" s="94">
        <f>'2.4. Budget Impact Summary'!F6/1000000</f>
        <v>0</v>
      </c>
      <c r="G6" s="94">
        <f>'2.4. Budget Impact Summary'!G6/1000000</f>
        <v>0</v>
      </c>
      <c r="I6" s="86" t="e">
        <f>#REF!</f>
        <v>#REF!</v>
      </c>
      <c r="J6" s="95" t="e">
        <f>#REF!/1000000</f>
        <v>#REF!</v>
      </c>
      <c r="K6" s="95" t="e">
        <f>#REF!/1000000</f>
        <v>#REF!</v>
      </c>
      <c r="L6" s="95" t="e">
        <f>#REF!/1000000</f>
        <v>#REF!</v>
      </c>
      <c r="M6" s="95" t="e">
        <f>#REF!/1000000</f>
        <v>#REF!</v>
      </c>
      <c r="N6" s="95" t="e">
        <f>#REF!/1000000</f>
        <v>#REF!</v>
      </c>
    </row>
    <row r="7" spans="2:14" ht="39" thickBot="1" x14ac:dyDescent="0.3">
      <c r="B7" s="74" t="str">
        <f>'2.4. Budget Impact Summary'!B7</f>
        <v>Of which: Costs not related to the specialist health care services</v>
      </c>
      <c r="C7" s="95">
        <f>'2.4. Budget Impact Summary'!C7/1000000</f>
        <v>0</v>
      </c>
      <c r="D7" s="95">
        <f>'2.4. Budget Impact Summary'!D7/1000000</f>
        <v>0</v>
      </c>
      <c r="E7" s="95">
        <f>'2.4. Budget Impact Summary'!E7/1000000</f>
        <v>0</v>
      </c>
      <c r="F7" s="95">
        <f>'2.4. Budget Impact Summary'!F7/1000000</f>
        <v>0</v>
      </c>
      <c r="G7" s="95">
        <f>'2.4. Budget Impact Summary'!G7/1000000</f>
        <v>0</v>
      </c>
      <c r="I7" s="87" t="e">
        <f>#REF!</f>
        <v>#REF!</v>
      </c>
      <c r="J7" s="96" t="e">
        <f>#REF!/1000000</f>
        <v>#REF!</v>
      </c>
      <c r="K7" s="96" t="e">
        <f>#REF!/1000000</f>
        <v>#REF!</v>
      </c>
      <c r="L7" s="96" t="e">
        <f>#REF!/1000000</f>
        <v>#REF!</v>
      </c>
      <c r="M7" s="96" t="e">
        <f>#REF!/1000000</f>
        <v>#REF!</v>
      </c>
      <c r="N7" s="96" t="e">
        <f>#REF!/1000000</f>
        <v>#REF!</v>
      </c>
    </row>
    <row r="8" spans="2:14" ht="38.25" x14ac:dyDescent="0.25">
      <c r="B8" s="70" t="str">
        <f>'2.4. Budget Impact Summary'!B8</f>
        <v>&lt;intervention&gt; is NOT approved for public financing</v>
      </c>
      <c r="C8" s="97">
        <f>'2.4. Budget Impact Summary'!C8/1000000</f>
        <v>0.05</v>
      </c>
      <c r="D8" s="97">
        <f>'2.4. Budget Impact Summary'!D8/1000000</f>
        <v>0.1</v>
      </c>
      <c r="E8" s="97">
        <f>'2.4. Budget Impact Summary'!E8/1000000</f>
        <v>0.15</v>
      </c>
      <c r="F8" s="97">
        <f>'2.4. Budget Impact Summary'!F8/1000000</f>
        <v>0.2</v>
      </c>
      <c r="G8" s="97">
        <f>'2.4. Budget Impact Summary'!G8/1000000</f>
        <v>0.25</v>
      </c>
      <c r="I8" s="85" t="e">
        <f>#REF!</f>
        <v>#REF!</v>
      </c>
      <c r="J8" s="93" t="e">
        <f>#REF!/1000000</f>
        <v>#REF!</v>
      </c>
      <c r="K8" s="93" t="e">
        <f>#REF!/1000000</f>
        <v>#REF!</v>
      </c>
      <c r="L8" s="93" t="e">
        <f>#REF!/1000000</f>
        <v>#REF!</v>
      </c>
      <c r="M8" s="93" t="e">
        <f>#REF!/1000000</f>
        <v>#REF!</v>
      </c>
      <c r="N8" s="93" t="e">
        <f>#REF!/1000000</f>
        <v>#REF!</v>
      </c>
    </row>
    <row r="9" spans="2:14" ht="64.5" thickBot="1" x14ac:dyDescent="0.3">
      <c r="B9" s="72" t="str">
        <f>'2.4. Budget Impact Summary'!B9</f>
        <v>Of which: Costs related to medical devices covered by the Regional Health Authorities</v>
      </c>
      <c r="C9" s="94">
        <f>'2.4. Budget Impact Summary'!C9/1000000</f>
        <v>0.05</v>
      </c>
      <c r="D9" s="94">
        <f>'2.4. Budget Impact Summary'!D9/1000000</f>
        <v>0.1</v>
      </c>
      <c r="E9" s="94">
        <f>'2.4. Budget Impact Summary'!E9/1000000</f>
        <v>0.15</v>
      </c>
      <c r="F9" s="94">
        <f>'2.4. Budget Impact Summary'!F9/1000000</f>
        <v>0.2</v>
      </c>
      <c r="G9" s="94">
        <f>'2.4. Budget Impact Summary'!G9/1000000</f>
        <v>0.25</v>
      </c>
      <c r="I9" s="86" t="e">
        <f>#REF!</f>
        <v>#REF!</v>
      </c>
      <c r="J9" s="95" t="e">
        <f>#REF!/1000000</f>
        <v>#REF!</v>
      </c>
      <c r="K9" s="95" t="e">
        <f>#REF!/1000000</f>
        <v>#REF!</v>
      </c>
      <c r="L9" s="95" t="e">
        <f>#REF!/1000000</f>
        <v>#REF!</v>
      </c>
      <c r="M9" s="95" t="e">
        <f>#REF!/1000000</f>
        <v>#REF!</v>
      </c>
      <c r="N9" s="95" t="e">
        <f>#REF!/1000000</f>
        <v>#REF!</v>
      </c>
    </row>
    <row r="10" spans="2:14" ht="51.75" thickBot="1" x14ac:dyDescent="0.3">
      <c r="B10" s="72" t="str">
        <f>'2.4. Budget Impact Summary'!B10</f>
        <v>Of which: Costs related to the Regional Health Authorities, excluding medical devices</v>
      </c>
      <c r="C10" s="94">
        <f>'2.4. Budget Impact Summary'!C10/1000000</f>
        <v>0</v>
      </c>
      <c r="D10" s="94">
        <f>'2.4. Budget Impact Summary'!D10/1000000</f>
        <v>0</v>
      </c>
      <c r="E10" s="94">
        <f>'2.4. Budget Impact Summary'!E10/1000000</f>
        <v>0</v>
      </c>
      <c r="F10" s="94">
        <f>'2.4. Budget Impact Summary'!F10/1000000</f>
        <v>0</v>
      </c>
      <c r="G10" s="94">
        <f>'2.4. Budget Impact Summary'!G10/1000000</f>
        <v>0</v>
      </c>
      <c r="I10" s="88" t="e">
        <f>#REF!</f>
        <v>#REF!</v>
      </c>
      <c r="J10" s="98" t="e">
        <f>#REF!/1000000</f>
        <v>#REF!</v>
      </c>
      <c r="K10" s="98" t="e">
        <f>#REF!/1000000</f>
        <v>#REF!</v>
      </c>
      <c r="L10" s="98" t="e">
        <f>#REF!/1000000</f>
        <v>#REF!</v>
      </c>
      <c r="M10" s="98" t="e">
        <f>#REF!/1000000</f>
        <v>#REF!</v>
      </c>
      <c r="N10" s="98" t="e">
        <f>#REF!/1000000</f>
        <v>#REF!</v>
      </c>
    </row>
    <row r="11" spans="2:14" ht="39.75" thickTop="1" thickBot="1" x14ac:dyDescent="0.3">
      <c r="B11" s="74" t="str">
        <f>'2.4. Budget Impact Summary'!B11</f>
        <v>Of which: Costs not related to the specialist health care services</v>
      </c>
      <c r="C11" s="95">
        <f>'2.4. Budget Impact Summary'!C11/1000000</f>
        <v>0</v>
      </c>
      <c r="D11" s="95">
        <f>'2.4. Budget Impact Summary'!D11/1000000</f>
        <v>0</v>
      </c>
      <c r="E11" s="95">
        <f>'2.4. Budget Impact Summary'!E11/1000000</f>
        <v>0</v>
      </c>
      <c r="F11" s="95">
        <f>'2.4. Budget Impact Summary'!F11/1000000</f>
        <v>0</v>
      </c>
      <c r="G11" s="95">
        <f>'2.4. Budget Impact Summary'!G11/1000000</f>
        <v>0</v>
      </c>
      <c r="I11" s="85" t="e">
        <f>#REF!</f>
        <v>#REF!</v>
      </c>
      <c r="J11" s="93" t="e">
        <f>#REF!/1000000</f>
        <v>#REF!</v>
      </c>
      <c r="K11" s="93" t="e">
        <f>#REF!/1000000</f>
        <v>#REF!</v>
      </c>
      <c r="L11" s="93" t="e">
        <f>#REF!/1000000</f>
        <v>#REF!</v>
      </c>
      <c r="M11" s="93" t="e">
        <f>#REF!/1000000</f>
        <v>#REF!</v>
      </c>
      <c r="N11" s="93" t="e">
        <f>#REF!/1000000</f>
        <v>#REF!</v>
      </c>
    </row>
    <row r="12" spans="2:14" ht="26.25" thickBot="1" x14ac:dyDescent="0.3">
      <c r="B12" s="77" t="str">
        <f>'2.4. Budget Impact Summary'!B12</f>
        <v>Budget impact of the recommendation</v>
      </c>
      <c r="C12" s="98">
        <f>'2.4. Budget Impact Summary'!C12/1000000</f>
        <v>0.05</v>
      </c>
      <c r="D12" s="98">
        <f>'2.4. Budget Impact Summary'!D12/1000000</f>
        <v>0.1</v>
      </c>
      <c r="E12" s="98">
        <f>'2.4. Budget Impact Summary'!E12/1000000</f>
        <v>0.15</v>
      </c>
      <c r="F12" s="98">
        <f>'2.4. Budget Impact Summary'!F12/1000000</f>
        <v>0.2</v>
      </c>
      <c r="G12" s="98">
        <f>'2.4. Budget Impact Summary'!G12/1000000</f>
        <v>0.25</v>
      </c>
      <c r="I12" s="86" t="e">
        <f>#REF!</f>
        <v>#REF!</v>
      </c>
      <c r="J12" s="95" t="e">
        <f>#REF!/1000000</f>
        <v>#REF!</v>
      </c>
      <c r="K12" s="95" t="e">
        <f>#REF!/1000000</f>
        <v>#REF!</v>
      </c>
      <c r="L12" s="95" t="e">
        <f>#REF!/1000000</f>
        <v>#REF!</v>
      </c>
      <c r="M12" s="95" t="e">
        <f>#REF!/1000000</f>
        <v>#REF!</v>
      </c>
      <c r="N12" s="95" t="e">
        <f>#REF!/1000000</f>
        <v>#REF!</v>
      </c>
    </row>
    <row r="13" spans="2:14" ht="64.5" thickTop="1" x14ac:dyDescent="0.25">
      <c r="B13" s="72" t="str">
        <f>'2.4. Budget Impact Summary'!B13</f>
        <v>Of which: Costs related to medical deivces covered by the Regional Health Authorities</v>
      </c>
      <c r="C13" s="94">
        <f>'2.4. Budget Impact Summary'!C13/1000000</f>
        <v>0.05</v>
      </c>
      <c r="D13" s="94">
        <f>'2.4. Budget Impact Summary'!D13/1000000</f>
        <v>0.1</v>
      </c>
      <c r="E13" s="94">
        <f>'2.4. Budget Impact Summary'!E13/1000000</f>
        <v>0.15</v>
      </c>
      <c r="F13" s="94">
        <f>'2.4. Budget Impact Summary'!F13/1000000</f>
        <v>0.2</v>
      </c>
      <c r="G13" s="94">
        <f>'2.4. Budget Impact Summary'!G13/1000000</f>
        <v>0.25</v>
      </c>
      <c r="N13" s="67"/>
    </row>
    <row r="14" spans="2:14" ht="51" x14ac:dyDescent="0.25">
      <c r="B14" s="72" t="str">
        <f>'2.4. Budget Impact Summary'!B14</f>
        <v>Of which: Costs related to the Regional Health Authorities, excluding medical deivces</v>
      </c>
      <c r="C14" s="94">
        <f>'2.4. Budget Impact Summary'!C14/1000000</f>
        <v>0</v>
      </c>
      <c r="D14" s="94">
        <f>'2.4. Budget Impact Summary'!D14/1000000</f>
        <v>0</v>
      </c>
      <c r="E14" s="94">
        <f>'2.4. Budget Impact Summary'!E14/1000000</f>
        <v>0</v>
      </c>
      <c r="F14" s="94">
        <f>'2.4. Budget Impact Summary'!F14/1000000</f>
        <v>0</v>
      </c>
      <c r="G14" s="94">
        <f>'2.4. Budget Impact Summary'!G14/1000000</f>
        <v>0</v>
      </c>
    </row>
    <row r="15" spans="2:14" ht="39" thickBot="1" x14ac:dyDescent="0.3">
      <c r="B15" s="74" t="str">
        <f>'2.4. Budget Impact Summary'!B15</f>
        <v>Of which: Costs not related to the specialist health care services</v>
      </c>
      <c r="C15" s="95">
        <f>'2.4. Budget Impact Summary'!C15/1000000</f>
        <v>0</v>
      </c>
      <c r="D15" s="95">
        <f>'2.4. Budget Impact Summary'!D15/1000000</f>
        <v>0</v>
      </c>
      <c r="E15" s="95">
        <f>'2.4. Budget Impact Summary'!E15/1000000</f>
        <v>0</v>
      </c>
      <c r="F15" s="95">
        <f>'2.4. Budget Impact Summary'!F15/1000000</f>
        <v>0</v>
      </c>
      <c r="G15" s="95">
        <f>'2.4. Budget Impact Summary'!G15/1000000</f>
        <v>0</v>
      </c>
    </row>
    <row r="16" spans="2:14" x14ac:dyDescent="0.25">
      <c r="B16" s="79" t="s">
        <v>69</v>
      </c>
      <c r="C16" s="67"/>
      <c r="D16" s="67"/>
      <c r="E16" s="67"/>
      <c r="F16" s="67"/>
      <c r="G16" s="67"/>
    </row>
  </sheetData>
  <mergeCells count="2">
    <mergeCell ref="B1:G1"/>
    <mergeCell ref="I1:N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6655B9466B234EB3576F76019FA875" ma:contentTypeVersion="17" ma:contentTypeDescription="Opprett et nytt dokument." ma:contentTypeScope="" ma:versionID="cabefb44ef6f1f5aaf55f1880bbd83c6">
  <xsd:schema xmlns:xsd="http://www.w3.org/2001/XMLSchema" xmlns:xs="http://www.w3.org/2001/XMLSchema" xmlns:p="http://schemas.microsoft.com/office/2006/metadata/properties" xmlns:ns2="abc36403-d3df-4a59-b860-4df13161f4c3" xmlns:ns3="fe4af641-35fe-4c85-87eb-a8ea48363887" targetNamespace="http://schemas.microsoft.com/office/2006/metadata/properties" ma:root="true" ma:fieldsID="9baf5a84c28a0b8fe4a1109c45bbaae0" ns2:_="" ns3:_="">
    <xsd:import namespace="abc36403-d3df-4a59-b860-4df13161f4c3"/>
    <xsd:import namespace="fe4af641-35fe-4c85-87eb-a8ea48363887"/>
    <xsd:element name="properties">
      <xsd:complexType>
        <xsd:sequence>
          <xsd:element name="documentManagement">
            <xsd:complexType>
              <xsd:all>
                <xsd:element ref="ns2:SLVArkivKonfidensialitet" minOccurs="0"/>
                <xsd:element ref="ns2:SLVArkivLagring" minOccurs="0"/>
                <xsd:element ref="ns2:SlvArkivStatus"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36403-d3df-4a59-b860-4df13161f4c3" elementFormDefault="qualified">
    <xsd:import namespace="http://schemas.microsoft.com/office/2006/documentManagement/types"/>
    <xsd:import namespace="http://schemas.microsoft.com/office/infopath/2007/PartnerControls"/>
    <xsd:element name="SLVArkivKonfidensialitet" ma:index="8" nillable="true" ma:displayName="Konfidensialitet" ma:default="Intern" ma:internalName="SLVArkivKonfidensialitet">
      <xsd:simpleType>
        <xsd:restriction base="dms:Choice">
          <xsd:enumeration value="Offentlig"/>
          <xsd:enumeration value="Intern"/>
          <xsd:enumeration value="Fortrolig"/>
        </xsd:restriction>
      </xsd:simpleType>
    </xsd:element>
    <xsd:element name="SLVArkivLagring" ma:index="9" nillable="true" ma:displayName="Varighet på team" ma:default="Fast" ma:internalName="SLVArkivLagring">
      <xsd:simpleType>
        <xsd:restriction base="dms:Text"/>
      </xsd:simpleType>
    </xsd:element>
    <xsd:element name="SlvArkivStatus" ma:index="10" nillable="true" ma:displayName="Arkivstatus" ma:default="" ma:internalName="SlvArkivStatus">
      <xsd:simpleType>
        <xsd:restriction base="dms:Choice">
          <xsd:enumeration value="Klar for arkivering"/>
          <xsd:enumeration value="Arkivert"/>
        </xsd:restriction>
      </xsd:simpleType>
    </xsd:element>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1333926e-b7db-44c1-97f5-9db73c658ae5}" ma:internalName="TaxCatchAll" ma:showField="CatchAllData" ma:web="abc36403-d3df-4a59-b860-4df13161f4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4af641-35fe-4c85-87eb-a8ea4836388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5a128127-ad65-419f-a2b4-8f132ea9a5d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W 2 e p V l 5 r 4 e u l A A A A 9 w A A A B I A H A B D b 2 5 m a W c v U G F j a 2 F n Z S 5 4 b W w g o h g A K K A U A A A A A A A A A A A A A A A A A A A A A A A A A A A A h Y 9 L C s I w G I S v U r J v X o J I + Z s u 3 F o V B H E b Y 2 y D b S p N a n o 3 F x 7 J K 1 j R q j u X M / M N z N y v N 8 j 6 u o o u u n W m s S l i m K J I W 9 U c j C 1 S 1 P l j P E O Z g L V U J 1 n o a I C t S 3 p n U l R 6 f 0 4 I C S H g M M F N W x B O K S O 7 f L F R p a 5 l b K z z 0 i q N P q 3 D / x Y S s H 2 N E R w z x j G n U 4 4 p k N G F 3 N g v w Y f B z / T H h H l X + a 7 V w u 7 j 5 Q r I K I G 8 T 4 g H U E s D B B Q A A g A I A F t n q 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Z 6 l W K I p H u A 4 A A A A R A A A A E w A c A E Z v c m 1 1 b G F z L 1 N l Y 3 R p b 2 4 x L m 0 g o h g A K K A U A A A A A A A A A A A A A A A A A A A A A A A A A A A A K 0 5 N L s n M z 1 M I h t C G 1 g B Q S w E C L Q A U A A I A C A B b Z 6 l W X m v h 6 6 U A A A D 3 A A A A E g A A A A A A A A A A A A A A A A A A A A A A Q 2 9 u Z m l n L 1 B h Y 2 t h Z 2 U u e G 1 s U E s B A i 0 A F A A C A A g A W 2 e p V g / K 6 a u k A A A A 6 Q A A A B M A A A A A A A A A A A A A A A A A 8 Q A A A F t D b 2 5 0 Z W 5 0 X 1 R 5 c G V z X S 5 4 b W x Q S w E C L Q A U A A I A C A B b Z 6 l 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b I R r Z V U 0 0 K N S p 4 R m h c o L w A A A A A C A A A A A A A D Z g A A w A A A A B A A A A D T o k L L w L I C + g l X R Z u X f i 4 T A A A A A A S A A A C g A A A A E A A A A H s + 4 p S 3 u Y L m T u 4 x J f I q M C 5 Q A A A A T X t y 4 q a 7 d r 5 D P i E i B K r I W 6 R h E 8 D H J g Y L a P 6 h B X D 2 K N M c I 4 G v o a a T r L D + v R k j i d R q h 9 r i + i 0 U T C q a K p t q o d x 3 K l i k m G 8 A f / T A T A d E b Q y a W L w U A A A A Z h X q L W G s E Q T n h R f q C 9 m I i u o H A R M = < / D a t a M a s h u p > 
</file>

<file path=customXml/item3.xml><?xml version="1.0" encoding="utf-8"?>
<p:properties xmlns:p="http://schemas.microsoft.com/office/2006/metadata/properties" xmlns:xsi="http://www.w3.org/2001/XMLSchema-instance" xmlns:pc="http://schemas.microsoft.com/office/infopath/2007/PartnerControls">
  <documentManagement>
    <SLVArkivLagring xmlns="abc36403-d3df-4a59-b860-4df13161f4c3">Fast</SLVArkivLagring>
    <SLVArkivKonfidensialitet xmlns="abc36403-d3df-4a59-b860-4df13161f4c3">Intern</SLVArkivKonfidensialitet>
    <SlvArkivStatus xmlns="abc36403-d3df-4a59-b860-4df13161f4c3" xsi:nil="true"/>
    <lcf76f155ced4ddcb4097134ff3c332f xmlns="fe4af641-35fe-4c85-87eb-a8ea48363887">
      <Terms xmlns="http://schemas.microsoft.com/office/infopath/2007/PartnerControls"/>
    </lcf76f155ced4ddcb4097134ff3c332f>
    <TaxCatchAll xmlns="abc36403-d3df-4a59-b860-4df13161f4c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502A65-6739-4CA1-ACC2-AE4EB99A1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36403-d3df-4a59-b860-4df13161f4c3"/>
    <ds:schemaRef ds:uri="fe4af641-35fe-4c85-87eb-a8ea48363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56F525-46D2-4F3B-B2FF-EF9A36F8CA92}">
  <ds:schemaRefs>
    <ds:schemaRef ds:uri="http://schemas.microsoft.com/DataMashup"/>
  </ds:schemaRefs>
</ds:datastoreItem>
</file>

<file path=customXml/itemProps3.xml><?xml version="1.0" encoding="utf-8"?>
<ds:datastoreItem xmlns:ds="http://schemas.openxmlformats.org/officeDocument/2006/customXml" ds:itemID="{8606B52B-CFA4-426C-A8A3-D85A2896EB4E}">
  <ds:schemaRefs>
    <ds:schemaRef ds:uri="http://schemas.microsoft.com/office/2006/metadata/properties"/>
    <ds:schemaRef ds:uri="http://schemas.microsoft.com/office/infopath/2007/PartnerControls"/>
    <ds:schemaRef ds:uri="abc36403-d3df-4a59-b860-4df13161f4c3"/>
    <ds:schemaRef ds:uri="fe4af641-35fe-4c85-87eb-a8ea48363887"/>
  </ds:schemaRefs>
</ds:datastoreItem>
</file>

<file path=customXml/itemProps4.xml><?xml version="1.0" encoding="utf-8"?>
<ds:datastoreItem xmlns:ds="http://schemas.openxmlformats.org/officeDocument/2006/customXml" ds:itemID="{E3AADD7D-B4AF-4DED-B176-BB28874249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1</vt:i4>
      </vt:variant>
    </vt:vector>
  </HeadingPairs>
  <TitlesOfParts>
    <vt:vector size="10" baseType="lpstr">
      <vt:lpstr>Cover page</vt:lpstr>
      <vt:lpstr>1. Patient population</vt:lpstr>
      <vt:lpstr>2.1.1 Number of patients</vt:lpstr>
      <vt:lpstr>2.1.2 Number and costof devices</vt:lpstr>
      <vt:lpstr>2.2. Specialist Health Services</vt:lpstr>
      <vt:lpstr>2.3. Other health care services</vt:lpstr>
      <vt:lpstr>2.4. Budget Impact Summary</vt:lpstr>
      <vt:lpstr>3. Budget impact without model</vt:lpstr>
      <vt:lpstr>Word Friendly Summary</vt:lpstr>
      <vt:lpstr>Brand_name</vt:lpstr>
    </vt:vector>
  </TitlesOfParts>
  <Manager/>
  <Company>Statens Legemiddelverk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Solveig Bryn</dc:creator>
  <cp:keywords/>
  <dc:description/>
  <cp:lastModifiedBy>Espen Movik</cp:lastModifiedBy>
  <cp:revision/>
  <dcterms:created xsi:type="dcterms:W3CDTF">2023-04-13T07:57:07Z</dcterms:created>
  <dcterms:modified xsi:type="dcterms:W3CDTF">2024-12-18T07:38:39Z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0x010100EC6655B9466B234EB3576F76019FA875</vt:lpwstr>
  </property>
  <property fmtid="{D5CDD505-2E9C-101B-9397-08002B2CF9AE}" pid="3" name="MediaServiceImageTags">
    <vt:lpwstr/>
  </property>
</Properties>
</file>